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0d8bfe59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" sheetId="1" r:id="R9f6edefe497a4ad3"/>
    <x:sheet xmlns:r="http://schemas.openxmlformats.org/officeDocument/2006/relationships" name="架空の記入例" sheetId="2" r:id="Rf3bb9dffd9ad4df5"/>
    <x:sheet xmlns:r="http://schemas.openxmlformats.org/officeDocument/2006/relationships" name="週次カード" sheetId="3" r:id="Rc75c05fa43104f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"/>
    <x:numFmt numFmtId="202" formatCode="0"/>
    <x:numFmt numFmtId="203" formatCode="0.0000&quot; R&quot;"/>
    <x:numFmt numFmtId="204" formatCode="0.0%"/>
    <x:numFmt numFmtId="205" formatCode="#,##0.00"/>
    <x:numFmt numFmtId="206" formatCode="0.0000"/>
    <x:numFmt numFmtId="207" formatCode="0&quot; 件&quot;"/>
    <x:numFmt numFmtId="208" formatCode="#,##0&quot; 円&quot;"/>
  </x:numFmts>
  <x:fonts count="18">
    <x:font>
      <x:sz val="11"/>
      <x:name val="Carlito"/>
    </x:font>
    <x:font>
      <x:sz val="11"/>
      <x:color rgb="FF20242A"/>
      <x:name val="Arial"/>
    </x:font>
    <x:font>
      <x:b/>
      <x:sz val="20"/>
      <x:color rgb="FFFFFFFF"/>
      <x:name val="Arial"/>
    </x:font>
    <x:font>
      <x:sz val="11"/>
      <x:color rgb="FF34404E"/>
      <x:name val="Arial"/>
    </x:font>
    <x:font>
      <x:sz val="11"/>
      <x:color rgb="FF704C16"/>
      <x:name val="Arial"/>
    </x:font>
    <x:font>
      <x:sz val="11"/>
      <x:color rgb="FF176CA6"/>
      <x:name val="Arial"/>
    </x:font>
    <x:font>
      <x:sz val="10"/>
      <x:color rgb="FF59616C"/>
      <x:name val="Arial"/>
    </x:font>
    <x:font>
      <x:b/>
      <x:sz val="16"/>
      <x:color rgb="FF8E3443"/>
      <x:name val="Arial"/>
    </x:font>
    <x:font>
      <x:b/>
      <x:sz val="16"/>
      <x:color rgb="FF273B57"/>
      <x:name val="Arial"/>
    </x:font>
    <x:font>
      <x:sz val="10"/>
      <x:color rgb="FF8E3443"/>
      <x:name val="Arial"/>
    </x:font>
    <x:font>
      <x:b/>
      <x:sz val="10"/>
      <x:color rgb="FFFFFFFF"/>
      <x:name val="Arial"/>
    </x:font>
    <x:font>
      <x:sz val="14"/>
      <x:color rgb="FF222C36"/>
      <x:name val="Arial"/>
    </x:font>
    <x:font>
      <x:b/>
      <x:sz val="23"/>
      <x:color rgb="FFFFFFFF"/>
      <x:name val="Arial"/>
    </x:font>
    <x:font>
      <x:sz val="12"/>
      <x:color rgb="FF79541E"/>
      <x:name val="Arial"/>
    </x:font>
    <x:font>
      <x:b/>
      <x:sz val="20"/>
      <x:color rgb="FF91394A"/>
      <x:name val="Arial"/>
    </x:font>
    <x:font>
      <x:b/>
      <x:sz val="20"/>
      <x:color rgb="FF273B57"/>
      <x:name val="Arial"/>
    </x:font>
    <x:font>
      <x:b/>
      <x:sz val="15"/>
      <x:color rgb="FF735016"/>
      <x:name val="Arial"/>
    </x:font>
    <x:font>
      <x:sz val="12"/>
      <x:color rgb="FF535E68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7202B"/>
      </x:patternFill>
    </x:fill>
    <x:fill>
      <x:patternFill patternType="solid">
        <x:fgColor rgb="FFE7ECF1"/>
      </x:patternFill>
    </x:fill>
    <x:fill>
      <x:patternFill patternType="solid">
        <x:fgColor rgb="FFF3F5F7"/>
      </x:patternFill>
    </x:fill>
    <x:fill>
      <x:patternFill patternType="solid">
        <x:fgColor rgb="FFF0F3F6"/>
      </x:patternFill>
    </x:fill>
    <x:fill>
      <x:patternFill patternType="solid">
        <x:fgColor rgb="FFFFF1D3"/>
      </x:patternFill>
    </x:fill>
    <x:fill>
      <x:patternFill patternType="solid">
        <x:fgColor rgb="FF273B57"/>
      </x:patternFill>
    </x:fill>
    <x:fill>
      <x:patternFill patternType="solid">
        <x:fgColor rgb="FFECEFF2"/>
      </x:patternFill>
    </x:fill>
    <x:fill>
      <x:patternFill patternType="solid">
        <x:fgColor rgb="FFEFF3F6"/>
      </x:patternFill>
    </x:fill>
  </x:fills>
  <x:borders count="1">
    <x:border/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5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5" fontId="1" fillId="8" borderId="0" xfId="0" applyNumberFormat="1" applyFont="1" applyFill="1" applyBorder="1" applyAlignment="1">
      <x:alignment vertical="center"/>
    </x:xf>
    <x:xf numFmtId="206" fontId="1" fillId="8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/>
    </x:xf>
    <x:xf numFmtId="0" fontId="13" fillId="6" borderId="0" xfId="0" applyNumberFormat="1" applyFont="1" applyFill="1" applyBorder="1" applyAlignment="1">
      <x:alignment vertical="center"/>
    </x:xf>
    <x:xf numFmtId="207" fontId="11" fillId="0" borderId="0" xfId="0" applyNumberFormat="1" applyFont="1" applyFill="1" applyBorder="1" applyAlignment="1">
      <x:alignment vertical="center"/>
    </x:xf>
    <x:xf numFmtId="0" fontId="11" fillId="9" borderId="0" xfId="0" applyNumberFormat="1" applyFont="1" applyFill="1" applyBorder="1" applyAlignment="1">
      <x:alignment vertical="center"/>
    </x:xf>
    <x:xf numFmtId="207" fontId="11" fillId="9" borderId="0" xfId="0" applyNumberFormat="1" applyFont="1" applyFill="1" applyBorder="1" applyAlignment="1">
      <x:alignment vertical="center"/>
    </x:xf>
    <x:xf numFmtId="208" fontId="11" fillId="0" borderId="0" xfId="0" applyNumberFormat="1" applyFont="1" applyFill="1" applyBorder="1" applyAlignment="1">
      <x:alignment vertical="center"/>
    </x:xf>
    <x:xf numFmtId="203" fontId="11" fillId="0" borderId="0" xfId="0" applyNumberFormat="1" applyFont="1" applyFill="1" applyBorder="1" applyAlignment="1">
      <x:alignment vertical="center"/>
    </x:xf>
    <x:xf numFmtId="203" fontId="11" fillId="9" borderId="0" xfId="0" applyNumberFormat="1" applyFont="1" applyFill="1" applyBorder="1" applyAlignment="1">
      <x:alignment vertical="center"/>
    </x:xf>
    <x:xf numFmtId="204" fontId="11" fillId="0" borderId="0" xfId="0" applyNumberFormat="1" applyFont="1" applyFill="1" applyBorder="1" applyAlignment="1">
      <x:alignment vertical="center"/>
    </x:xf>
    <x:xf numFmtId="204" fontId="11" fillId="9" borderId="0" xfId="0" applyNumberFormat="1" applyFont="1" applyFill="1" applyBorder="1" applyAlignment="1">
      <x:alignment vertical="center"/>
    </x:xf>
    <x:xf numFmtId="208" fontId="14" fillId="0" borderId="0" xfId="0" applyNumberFormat="1" applyFont="1" applyFill="1" applyBorder="1" applyAlignment="1">
      <x:alignment vertical="center"/>
    </x:xf>
    <x:xf numFmtId="203" fontId="15" fillId="9" borderId="0" xfId="0" applyNumberFormat="1" applyFont="1" applyFill="1" applyBorder="1" applyAlignment="1">
      <x:alignment vertical="center"/>
    </x:xf>
    <x:xf numFmtId="0" fontId="16" fillId="6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6edf704e546f7" /><Relationship Type="http://schemas.openxmlformats.org/officeDocument/2006/relationships/theme" Target="/xl/theme/theme1.xml" Id="R07d337cde0a24d29" /><Relationship Type="http://schemas.openxmlformats.org/officeDocument/2006/relationships/sharedStrings" Target="/xl/sharedStrings.xml" Id="Rcbe37ae94a224ac0" /><Relationship Type="http://schemas.openxmlformats.org/officeDocument/2006/relationships/worksheet" Target="/xl/worksheets/sheet1.xml" Id="R9f6edefe497a4ad3" /><Relationship Type="http://schemas.openxmlformats.org/officeDocument/2006/relationships/worksheet" Target="/xl/worksheets/sheet2.xml" Id="Rf3bb9dffd9ad4df5" /><Relationship Type="http://schemas.openxmlformats.org/officeDocument/2006/relationships/worksheet" Target="/xl/worksheets/sheet3.xml" Id="Rc75c05fa43104f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5.55999946594238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25.559999465942383" hidden="0" customWidth="1"/>
    <x:col min="14" max="14" width="14" hidden="0" customWidth="1"/>
    <x:col min="15" max="15" width="14" hidden="0" customWidth="1"/>
    <x:col min="16" max="16" width="25.55999946594238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33" customHeight="1">
      <x:c r="A1" s="4" t="str">
        <x:v>トレード日誌｜記録と週次レビュー</x:v>
      </x:c>
      <x:c r="B1" s="4"/>
      <x:c r="C1" s="4"/>
      <x:c r="D1" s="4"/>
      <x:c r="E1" s="4"/>
      <x:c r="F1" s="4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2.5" customHeight="1">
      <x:c r="A2" s="6" t="str">
        <x:v>日本株・現物買い／1回の買付と全株決済／税引前・費用控除後</x:v>
      </x:c>
      <x:c r="B2" s="6"/>
      <x:c r="C2" s="6"/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8" t="str">
        <x:v>青字の入力欄に記録。灰色の計算欄は上書きしないでください。</x:v>
      </x:c>
      <x:c r="B3" s="8"/>
      <x:c r="C3" s="8"/>
      <x:c r="D3" s="8"/>
      <x:c r="E3" s="8"/>
      <x:c r="F3" s="8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0.25" customHeight="1">
      <x:c r="A4" s="2" t="str">
        <x:v>週の開始日</x:v>
      </x:c>
      <x:c r="B4" s="10" t="n">
        <x:v>46272</x:v>
      </x:c>
      <x:c r="C4" s="2"/>
      <x:c r="D4" s="2" t="str">
        <x:v>翌週の開始日</x:v>
      </x:c>
      <x:c r="E4" s="9" t="n">
        <x:f>B4+7</x:f>
        <x:v>46279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0.25" customHeight="1">
      <x:c r="A5" s="11" t="str">
        <x:v>開始日以上・翌週開始日未満の全決済日で集計。対象は17〜36行。</x:v>
      </x:c>
      <x:c r="B5" s="11"/>
      <x:c r="C5" s="11"/>
      <x:c r="D5" s="11"/>
      <x:c r="E5" s="11"/>
      <x:c r="F5" s="11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5.5" customHeight="1">
      <x:c r="A6" s="16" t="str">
        <x:v>全決済日あり</x:v>
      </x:c>
      <x:c r="B6" s="17" t="n">
        <x:f>COUNTIFS($C$17:$C$36,"&gt;="&amp;$B$4,$C$17:$C$36,"&lt;"&amp;$E$4)</x:f>
        <x:v>0</x:v>
      </x:c>
      <x:c r="C6" s="16"/>
      <x:c r="D6" s="16" t="str">
        <x:v>集計可能</x:v>
      </x:c>
      <x:c r="E6" s="18" t="n">
        <x:f>COUNTIFS($C$17:$C$36,"&gt;="&amp;$B$4,$C$17:$C$36,"&lt;"&amp;$E$4,$T$17:$T$36,"集計可")</x:f>
        <x:v>0</x:v>
      </x:c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5.5" customHeight="1">
      <x:c r="A7" s="2" t="str">
        <x:v>利益の件数</x:v>
      </x:c>
      <x:c r="B7" s="12" t="n">
        <x:f>COUNTIFS($C$17:$C$36,"&gt;="&amp;$B$4,$C$17:$C$36,"&lt;"&amp;$E$4,$T$17:$T$36,"集計可",$R$17:$R$36,"&gt;0")</x:f>
        <x:v>0</x:v>
      </x:c>
      <x:c r="C7" s="2"/>
      <x:c r="D7" s="2" t="str">
        <x:v>損失の件数</x:v>
      </x:c>
      <x:c r="E7" s="13" t="n">
        <x:f>COUNTIFS($C$17:$C$36,"&gt;="&amp;$B$4,$C$17:$C$36,"&lt;"&amp;$E$4,$T$17:$T$36,"集計可",$R$17:$R$36,"&lt;0")</x:f>
        <x:v>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5.5" customHeight="1">
      <x:c r="A8" s="16" t="str">
        <x:v>損益ゼロ</x:v>
      </x:c>
      <x:c r="B8" s="17" t="n">
        <x:f>COUNTIFS($C$17:$C$36,"&gt;="&amp;$B$4,$C$17:$C$36,"&lt;"&amp;$E$4,$T$17:$T$36,"集計可",$R$17:$R$36,"=0")</x:f>
        <x:v>0</x:v>
      </x:c>
      <x:c r="C8" s="16"/>
      <x:c r="D8" s="16" t="str">
        <x:v>勝率</x:v>
      </x:c>
      <x:c r="E8" s="19" t="str">
        <x:f>IF(OR(E6=0,E11&gt;0),"",B7/E6)</x:f>
      </x:c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5.5" customHeight="1">
      <x:c r="A9" s="2" t="str">
        <x:v>実現損益（円）</x:v>
      </x:c>
      <x:c r="B9" s="21" t="str">
        <x:f>IF(OR(E6=0,E11&gt;0),"",SUMIFS($R$17:$R$36,$C$17:$C$36,"&gt;="&amp;$B$4,$C$17:$C$36,"&lt;"&amp;$E$4,$T$17:$T$36,"集計可"))</x:f>
      </x:c>
      <x:c r="C9" s="2"/>
      <x:c r="D9" s="2" t="str">
        <x:v>平均R</x:v>
      </x:c>
      <x:c r="E9" s="22" t="str">
        <x:f>IF(OR(E6=0,E11&gt;0),"",SUMIFS($S$17:$S$36,$C$17:$C$36,"&gt;="&amp;$B$4,$C$17:$C$36,"&lt;"&amp;$E$4,$T$17:$T$36,"集計可")/E6)</x:f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5.5" customHeight="1">
      <x:c r="A10" s="16" t="str">
        <x:v>合計R</x:v>
      </x:c>
      <x:c r="B10" s="20" t="str">
        <x:f>IF(OR(E6=0,E11&gt;0),"",SUMIFS($S$17:$S$36,$C$17:$C$36,"&gt;="&amp;$B$4,$C$17:$C$36,"&lt;"&amp;$E$4,$T$17:$T$36,"集計可"))</x:f>
      </x:c>
      <x:c r="C10" s="16"/>
      <x:c r="D10" s="16" t="str">
        <x:v>ルール違反</x:v>
      </x:c>
      <x:c r="E10" s="18" t="n">
        <x:f>COUNTIFS($C$17:$C$36,"&gt;="&amp;$B$4,$C$17:$C$36,"&lt;"&amp;$E$4,$T$17:$T$36,"集計可",$L$17:$L$36,"違反")</x:f>
        <x:v>0</x:v>
      </x:c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5.5" customHeight="1">
      <x:c r="A11" s="2" t="str">
        <x:v>未決済（全期間）</x:v>
      </x:c>
      <x:c r="B11" s="12" t="n">
        <x:f>COUNTIF($T$17:$T$36,"未決済")</x:f>
        <x:v>0</x:v>
      </x:c>
      <x:c r="C11" s="2"/>
      <x:c r="D11" s="2" t="str">
        <x:v>週内の要確認</x:v>
      </x:c>
      <x:c r="E11" s="13" t="n">
        <x:f>B6-E6</x:f>
        <x:v>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5.5" customHeight="1">
      <x:c r="A12" s="16" t="str">
        <x:v>費用合計（円）</x:v>
      </x:c>
      <x:c r="B12" s="17" t="str">
        <x:f>IF(OR(E6=0,E11&gt;0),"",SUMIFS($K$17:$K$36,$C$17:$C$36,"&gt;="&amp;$B$4,$C$17:$C$36,"&lt;"&amp;$E$4,$T$17:$T$36,"集計可"))</x:f>
      </x:c>
      <x:c r="C12" s="16"/>
      <x:c r="D12" s="16" t="str">
        <x:v>遵守が未確認</x:v>
      </x:c>
      <x:c r="E12" s="18" t="n">
        <x:f>E6-COUNTIFS($C$17:$C$36,"&gt;="&amp;$B$4,$C$17:$C$36,"&lt;"&amp;$E$4,$T$17:$T$36,"集計可",$L$17:$L$36,"守った")-COUNTIFS($C$17:$C$36,"&gt;="&amp;$B$4,$C$17:$C$36,"&lt;"&amp;$E$4,$T$17:$T$36,"集計可",$L$17:$L$36,"違反")</x:f>
        <x:v>0</x:v>
      </x:c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0.25" customHeight="1">
      <x:c r="A13" s="23" t="str">
        <x:v>要確認が1件でもある週は、損益・R・勝率を空欄にします。</x:v>
      </x:c>
      <x:c r="B13" s="23"/>
      <x:c r="C13" s="23"/>
      <x:c r="D13" s="23"/>
      <x:c r="E13" s="23"/>
      <x:c r="F13" s="23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5" t="str">
        <x:v>20件を超える場合は、入力行と週次集計の参照範囲を両方拡張。</x:v>
      </x:c>
      <x:c r="B14" s="25"/>
      <x:c r="C14" s="25"/>
      <x:c r="D14" s="25"/>
      <x:c r="E14" s="25"/>
      <x:c r="F14" s="25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0.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31.5" customHeight="1">
      <x:c r="A16" s="28" t="str">
        <x:v>記録ID</x:v>
      </x:c>
      <x:c r="B16" s="28" t="str">
        <x:v>エントリー日</x:v>
      </x:c>
      <x:c r="C16" s="28" t="str">
        <x:v>全決済日</x:v>
      </x:c>
      <x:c r="D16" s="28" t="str">
        <x:v>銘柄</x:v>
      </x:c>
      <x:c r="E16" s="28" t="str">
        <x:v>タグ</x:v>
      </x:c>
      <x:c r="F16" s="28" t="str">
        <x:v>根拠1行</x:v>
      </x:c>
      <x:c r="G16" s="28" t="str">
        <x:v>買値_円毎株</x:v>
      </x:c>
      <x:c r="H16" s="28" t="str">
        <x:v>初期損切り_円毎株</x:v>
      </x:c>
      <x:c r="I16" s="28" t="str">
        <x:v>数量_株</x:v>
      </x:c>
      <x:c r="J16" s="28" t="str">
        <x:v>売値_円毎株</x:v>
      </x:c>
      <x:c r="K16" s="28" t="str">
        <x:v>往復費用_円</x:v>
      </x:c>
      <x:c r="L16" s="28" t="str">
        <x:v>ルール遵守</x:v>
      </x:c>
      <x:c r="M16" s="28" t="str">
        <x:v>初期損切りの理由</x:v>
      </x:c>
      <x:c r="N16" s="28" t="str">
        <x:v>前スクショ名</x:v>
      </x:c>
      <x:c r="O16" s="28" t="str">
        <x:v>後スクショ名</x:v>
      </x:c>
      <x:c r="P16" s="28" t="str">
        <x:v>次回の確認1行</x:v>
      </x:c>
      <x:c r="Q16" s="28" t="str">
        <x:v>初期1R_円</x:v>
      </x:c>
      <x:c r="R16" s="28" t="str">
        <x:v>実現損益_円</x:v>
      </x:c>
      <x:c r="S16" s="28" t="str">
        <x:v>結果_R</x:v>
      </x:c>
      <x:c r="T16" s="28" t="str">
        <x:v>入力状態</x:v>
      </x:c>
    </x:row>
    <x:row r="17" ht="46.5" customHeight="1">
      <x:c r="A17" s="29" t="str"/>
      <x:c r="B17" s="10" t="str"/>
      <x:c r="C17" s="10" t="str"/>
      <x:c r="D17" s="29" t="str"/>
      <x:c r="E17" s="29" t="str"/>
      <x:c r="F17" s="31" t="str"/>
      <x:c r="G17" s="32" t="str"/>
      <x:c r="H17" s="32" t="str"/>
      <x:c r="I17" s="33" t="str"/>
      <x:c r="J17" s="32" t="str"/>
      <x:c r="K17" s="32" t="str"/>
      <x:c r="L17" s="29" t="str"/>
      <x:c r="M17" s="31" t="str"/>
      <x:c r="N17" s="29" t="str"/>
      <x:c r="O17" s="29" t="str"/>
      <x:c r="P17" s="31" t="str"/>
      <x:c r="Q17" s="34" t="str">
        <x:f>IF(AND(A17&lt;&gt;"",COUNT(G17:I17)=3,G17&gt;H17,H17&gt;0,I17&gt;0),(G17-H17)*I17,"")</x:f>
      </x:c>
      <x:c r="R17" s="34" t="str">
        <x:f>IF(T17="集計可",(J17-G17)*I17-K17,"")</x:f>
      </x:c>
      <x:c r="S17" s="35" t="str">
        <x:f>IF(T17="集計可",R17/Q17,"")</x:f>
      </x:c>
      <x:c r="T17" s="30" t="str">
        <x:f>IF(A17="","",IF(OR(C17="",J17=""),"未決済",IF(OR(COUNT(B17:C17)&lt;2,COUNT(G17:K17)&lt;5,G17&lt;=0,H17&lt;=0,I17&lt;=0,J17&lt;=0,K17&lt;0,H17&gt;=G17,C17&lt;B17,MOD(I17,1)&lt;&gt;0,COUNTIF($A$17:$A$36,A17)&lt;&gt;1),"要確認","集計可")))</x:f>
      </x:c>
    </x:row>
    <x:row r="18" ht="46.5" customHeight="1">
      <x:c r="A18" s="29" t="str"/>
      <x:c r="B18" s="10" t="str"/>
      <x:c r="C18" s="10" t="str"/>
      <x:c r="D18" s="29" t="str"/>
      <x:c r="E18" s="29" t="str"/>
      <x:c r="F18" s="31" t="str"/>
      <x:c r="G18" s="32" t="str"/>
      <x:c r="H18" s="32" t="str"/>
      <x:c r="I18" s="33" t="str"/>
      <x:c r="J18" s="32" t="str"/>
      <x:c r="K18" s="32" t="str"/>
      <x:c r="L18" s="29" t="str"/>
      <x:c r="M18" s="31" t="str"/>
      <x:c r="N18" s="29" t="str"/>
      <x:c r="O18" s="29" t="str"/>
      <x:c r="P18" s="31" t="str"/>
      <x:c r="Q18" s="34" t="str">
        <x:f>IF(AND(A18&lt;&gt;"",COUNT(G18:I18)=3,G18&gt;H18,H18&gt;0,I18&gt;0),(G18-H18)*I18,"")</x:f>
      </x:c>
      <x:c r="R18" s="34" t="str">
        <x:f>IF(T18="集計可",(J18-G18)*I18-K18,"")</x:f>
      </x:c>
      <x:c r="S18" s="35" t="str">
        <x:f>IF(T18="集計可",R18/Q18,"")</x:f>
      </x:c>
      <x:c r="T18" s="30" t="str">
        <x:f>IF(A18="","",IF(OR(C18="",J18=""),"未決済",IF(OR(COUNT(B18:C18)&lt;2,COUNT(G18:K18)&lt;5,G18&lt;=0,H18&lt;=0,I18&lt;=0,J18&lt;=0,K18&lt;0,H18&gt;=G18,C18&lt;B18,MOD(I18,1)&lt;&gt;0,COUNTIF($A$17:$A$36,A18)&lt;&gt;1),"要確認","集計可")))</x:f>
      </x:c>
    </x:row>
    <x:row r="19" ht="46.5" customHeight="1">
      <x:c r="A19" s="29" t="str"/>
      <x:c r="B19" s="10" t="str"/>
      <x:c r="C19" s="10" t="str"/>
      <x:c r="D19" s="29" t="str"/>
      <x:c r="E19" s="29" t="str"/>
      <x:c r="F19" s="31" t="str"/>
      <x:c r="G19" s="32" t="str"/>
      <x:c r="H19" s="32" t="str"/>
      <x:c r="I19" s="33" t="str"/>
      <x:c r="J19" s="32" t="str"/>
      <x:c r="K19" s="32" t="str"/>
      <x:c r="L19" s="29" t="str"/>
      <x:c r="M19" s="31" t="str"/>
      <x:c r="N19" s="29" t="str"/>
      <x:c r="O19" s="29" t="str"/>
      <x:c r="P19" s="31" t="str"/>
      <x:c r="Q19" s="34" t="str">
        <x:f>IF(AND(A19&lt;&gt;"",COUNT(G19:I19)=3,G19&gt;H19,H19&gt;0,I19&gt;0),(G19-H19)*I19,"")</x:f>
      </x:c>
      <x:c r="R19" s="34" t="str">
        <x:f>IF(T19="集計可",(J19-G19)*I19-K19,"")</x:f>
      </x:c>
      <x:c r="S19" s="35" t="str">
        <x:f>IF(T19="集計可",R19/Q19,"")</x:f>
      </x:c>
      <x:c r="T19" s="30" t="str">
        <x:f>IF(A19="","",IF(OR(C19="",J19=""),"未決済",IF(OR(COUNT(B19:C19)&lt;2,COUNT(G19:K19)&lt;5,G19&lt;=0,H19&lt;=0,I19&lt;=0,J19&lt;=0,K19&lt;0,H19&gt;=G19,C19&lt;B19,MOD(I19,1)&lt;&gt;0,COUNTIF($A$17:$A$36,A19)&lt;&gt;1),"要確認","集計可")))</x:f>
      </x:c>
    </x:row>
    <x:row r="20" ht="46.5" customHeight="1">
      <x:c r="A20" s="29" t="str"/>
      <x:c r="B20" s="10" t="str"/>
      <x:c r="C20" s="10" t="str"/>
      <x:c r="D20" s="29" t="str"/>
      <x:c r="E20" s="29" t="str"/>
      <x:c r="F20" s="31" t="str"/>
      <x:c r="G20" s="32" t="str"/>
      <x:c r="H20" s="32" t="str"/>
      <x:c r="I20" s="33" t="str"/>
      <x:c r="J20" s="32" t="str"/>
      <x:c r="K20" s="32" t="str"/>
      <x:c r="L20" s="29" t="str"/>
      <x:c r="M20" s="31" t="str"/>
      <x:c r="N20" s="29" t="str"/>
      <x:c r="O20" s="29" t="str"/>
      <x:c r="P20" s="31" t="str"/>
      <x:c r="Q20" s="34" t="str">
        <x:f>IF(AND(A20&lt;&gt;"",COUNT(G20:I20)=3,G20&gt;H20,H20&gt;0,I20&gt;0),(G20-H20)*I20,"")</x:f>
      </x:c>
      <x:c r="R20" s="34" t="str">
        <x:f>IF(T20="集計可",(J20-G20)*I20-K20,"")</x:f>
      </x:c>
      <x:c r="S20" s="35" t="str">
        <x:f>IF(T20="集計可",R20/Q20,"")</x:f>
      </x:c>
      <x:c r="T20" s="30" t="str">
        <x:f>IF(A20="","",IF(OR(C20="",J20=""),"未決済",IF(OR(COUNT(B20:C20)&lt;2,COUNT(G20:K20)&lt;5,G20&lt;=0,H20&lt;=0,I20&lt;=0,J20&lt;=0,K20&lt;0,H20&gt;=G20,C20&lt;B20,MOD(I20,1)&lt;&gt;0,COUNTIF($A$17:$A$36,A20)&lt;&gt;1),"要確認","集計可")))</x:f>
      </x:c>
    </x:row>
    <x:row r="21" ht="46.5" customHeight="1">
      <x:c r="A21" s="29" t="str"/>
      <x:c r="B21" s="10" t="str"/>
      <x:c r="C21" s="10" t="str"/>
      <x:c r="D21" s="29" t="str"/>
      <x:c r="E21" s="29" t="str"/>
      <x:c r="F21" s="31" t="str"/>
      <x:c r="G21" s="32" t="str"/>
      <x:c r="H21" s="32" t="str"/>
      <x:c r="I21" s="33" t="str"/>
      <x:c r="J21" s="32" t="str"/>
      <x:c r="K21" s="32" t="str"/>
      <x:c r="L21" s="29" t="str"/>
      <x:c r="M21" s="31" t="str"/>
      <x:c r="N21" s="29" t="str"/>
      <x:c r="O21" s="29" t="str"/>
      <x:c r="P21" s="31" t="str"/>
      <x:c r="Q21" s="34" t="str">
        <x:f>IF(AND(A21&lt;&gt;"",COUNT(G21:I21)=3,G21&gt;H21,H21&gt;0,I21&gt;0),(G21-H21)*I21,"")</x:f>
      </x:c>
      <x:c r="R21" s="34" t="str">
        <x:f>IF(T21="集計可",(J21-G21)*I21-K21,"")</x:f>
      </x:c>
      <x:c r="S21" s="35" t="str">
        <x:f>IF(T21="集計可",R21/Q21,"")</x:f>
      </x:c>
      <x:c r="T21" s="30" t="str">
        <x:f>IF(A21="","",IF(OR(C21="",J21=""),"未決済",IF(OR(COUNT(B21:C21)&lt;2,COUNT(G21:K21)&lt;5,G21&lt;=0,H21&lt;=0,I21&lt;=0,J21&lt;=0,K21&lt;0,H21&gt;=G21,C21&lt;B21,MOD(I21,1)&lt;&gt;0,COUNTIF($A$17:$A$36,A21)&lt;&gt;1),"要確認","集計可")))</x:f>
      </x:c>
    </x:row>
    <x:row r="22" ht="46.5" customHeight="1">
      <x:c r="A22" s="29" t="str"/>
      <x:c r="B22" s="10" t="str"/>
      <x:c r="C22" s="10" t="str"/>
      <x:c r="D22" s="29" t="str"/>
      <x:c r="E22" s="29" t="str"/>
      <x:c r="F22" s="31" t="str"/>
      <x:c r="G22" s="32" t="str"/>
      <x:c r="H22" s="32" t="str"/>
      <x:c r="I22" s="33" t="str"/>
      <x:c r="J22" s="32" t="str"/>
      <x:c r="K22" s="32" t="str"/>
      <x:c r="L22" s="29" t="str"/>
      <x:c r="M22" s="31" t="str"/>
      <x:c r="N22" s="29" t="str"/>
      <x:c r="O22" s="29" t="str"/>
      <x:c r="P22" s="31" t="str"/>
      <x:c r="Q22" s="34" t="str">
        <x:f>IF(AND(A22&lt;&gt;"",COUNT(G22:I22)=3,G22&gt;H22,H22&gt;0,I22&gt;0),(G22-H22)*I22,"")</x:f>
      </x:c>
      <x:c r="R22" s="34" t="str">
        <x:f>IF(T22="集計可",(J22-G22)*I22-K22,"")</x:f>
      </x:c>
      <x:c r="S22" s="35" t="str">
        <x:f>IF(T22="集計可",R22/Q22,"")</x:f>
      </x:c>
      <x:c r="T22" s="30" t="str">
        <x:f>IF(A22="","",IF(OR(C22="",J22=""),"未決済",IF(OR(COUNT(B22:C22)&lt;2,COUNT(G22:K22)&lt;5,G22&lt;=0,H22&lt;=0,I22&lt;=0,J22&lt;=0,K22&lt;0,H22&gt;=G22,C22&lt;B22,MOD(I22,1)&lt;&gt;0,COUNTIF($A$17:$A$36,A22)&lt;&gt;1),"要確認","集計可")))</x:f>
      </x:c>
    </x:row>
    <x:row r="23" ht="46.5" customHeight="1">
      <x:c r="A23" s="29" t="str"/>
      <x:c r="B23" s="10" t="str"/>
      <x:c r="C23" s="10" t="str"/>
      <x:c r="D23" s="29" t="str"/>
      <x:c r="E23" s="29" t="str"/>
      <x:c r="F23" s="31" t="str"/>
      <x:c r="G23" s="32" t="str"/>
      <x:c r="H23" s="32" t="str"/>
      <x:c r="I23" s="33" t="str"/>
      <x:c r="J23" s="32" t="str"/>
      <x:c r="K23" s="32" t="str"/>
      <x:c r="L23" s="29" t="str"/>
      <x:c r="M23" s="31" t="str"/>
      <x:c r="N23" s="29" t="str"/>
      <x:c r="O23" s="29" t="str"/>
      <x:c r="P23" s="31" t="str"/>
      <x:c r="Q23" s="34" t="str">
        <x:f>IF(AND(A23&lt;&gt;"",COUNT(G23:I23)=3,G23&gt;H23,H23&gt;0,I23&gt;0),(G23-H23)*I23,"")</x:f>
      </x:c>
      <x:c r="R23" s="34" t="str">
        <x:f>IF(T23="集計可",(J23-G23)*I23-K23,"")</x:f>
      </x:c>
      <x:c r="S23" s="35" t="str">
        <x:f>IF(T23="集計可",R23/Q23,"")</x:f>
      </x:c>
      <x:c r="T23" s="30" t="str">
        <x:f>IF(A23="","",IF(OR(C23="",J23=""),"未決済",IF(OR(COUNT(B23:C23)&lt;2,COUNT(G23:K23)&lt;5,G23&lt;=0,H23&lt;=0,I23&lt;=0,J23&lt;=0,K23&lt;0,H23&gt;=G23,C23&lt;B23,MOD(I23,1)&lt;&gt;0,COUNTIF($A$17:$A$36,A23)&lt;&gt;1),"要確認","集計可")))</x:f>
      </x:c>
    </x:row>
    <x:row r="24" ht="46.5" customHeight="1">
      <x:c r="A24" s="29" t="str"/>
      <x:c r="B24" s="10" t="str"/>
      <x:c r="C24" s="10" t="str"/>
      <x:c r="D24" s="29" t="str"/>
      <x:c r="E24" s="29" t="str"/>
      <x:c r="F24" s="31" t="str"/>
      <x:c r="G24" s="32" t="str"/>
      <x:c r="H24" s="32" t="str"/>
      <x:c r="I24" s="33" t="str"/>
      <x:c r="J24" s="32" t="str"/>
      <x:c r="K24" s="32" t="str"/>
      <x:c r="L24" s="29" t="str"/>
      <x:c r="M24" s="31" t="str"/>
      <x:c r="N24" s="29" t="str"/>
      <x:c r="O24" s="29" t="str"/>
      <x:c r="P24" s="31" t="str"/>
      <x:c r="Q24" s="34" t="str">
        <x:f>IF(AND(A24&lt;&gt;"",COUNT(G24:I24)=3,G24&gt;H24,H24&gt;0,I24&gt;0),(G24-H24)*I24,"")</x:f>
      </x:c>
      <x:c r="R24" s="34" t="str">
        <x:f>IF(T24="集計可",(J24-G24)*I24-K24,"")</x:f>
      </x:c>
      <x:c r="S24" s="35" t="str">
        <x:f>IF(T24="集計可",R24/Q24,"")</x:f>
      </x:c>
      <x:c r="T24" s="30" t="str">
        <x:f>IF(A24="","",IF(OR(C24="",J24=""),"未決済",IF(OR(COUNT(B24:C24)&lt;2,COUNT(G24:K24)&lt;5,G24&lt;=0,H24&lt;=0,I24&lt;=0,J24&lt;=0,K24&lt;0,H24&gt;=G24,C24&lt;B24,MOD(I24,1)&lt;&gt;0,COUNTIF($A$17:$A$36,A24)&lt;&gt;1),"要確認","集計可")))</x:f>
      </x:c>
    </x:row>
    <x:row r="25" ht="46.5" customHeight="1">
      <x:c r="A25" s="29" t="str"/>
      <x:c r="B25" s="10" t="str"/>
      <x:c r="C25" s="10" t="str"/>
      <x:c r="D25" s="29" t="str"/>
      <x:c r="E25" s="29" t="str"/>
      <x:c r="F25" s="31" t="str"/>
      <x:c r="G25" s="32" t="str"/>
      <x:c r="H25" s="32" t="str"/>
      <x:c r="I25" s="33" t="str"/>
      <x:c r="J25" s="32" t="str"/>
      <x:c r="K25" s="32" t="str"/>
      <x:c r="L25" s="29" t="str"/>
      <x:c r="M25" s="31" t="str"/>
      <x:c r="N25" s="29" t="str"/>
      <x:c r="O25" s="29" t="str"/>
      <x:c r="P25" s="31" t="str"/>
      <x:c r="Q25" s="34" t="str">
        <x:f>IF(AND(A25&lt;&gt;"",COUNT(G25:I25)=3,G25&gt;H25,H25&gt;0,I25&gt;0),(G25-H25)*I25,"")</x:f>
      </x:c>
      <x:c r="R25" s="34" t="str">
        <x:f>IF(T25="集計可",(J25-G25)*I25-K25,"")</x:f>
      </x:c>
      <x:c r="S25" s="35" t="str">
        <x:f>IF(T25="集計可",R25/Q25,"")</x:f>
      </x:c>
      <x:c r="T25" s="30" t="str">
        <x:f>IF(A25="","",IF(OR(C25="",J25=""),"未決済",IF(OR(COUNT(B25:C25)&lt;2,COUNT(G25:K25)&lt;5,G25&lt;=0,H25&lt;=0,I25&lt;=0,J25&lt;=0,K25&lt;0,H25&gt;=G25,C25&lt;B25,MOD(I25,1)&lt;&gt;0,COUNTIF($A$17:$A$36,A25)&lt;&gt;1),"要確認","集計可")))</x:f>
      </x:c>
    </x:row>
    <x:row r="26" ht="46.5" customHeight="1">
      <x:c r="A26" s="29" t="str"/>
      <x:c r="B26" s="10" t="str"/>
      <x:c r="C26" s="10" t="str"/>
      <x:c r="D26" s="29" t="str"/>
      <x:c r="E26" s="29" t="str"/>
      <x:c r="F26" s="31" t="str"/>
      <x:c r="G26" s="32" t="str"/>
      <x:c r="H26" s="32" t="str"/>
      <x:c r="I26" s="33" t="str"/>
      <x:c r="J26" s="32" t="str"/>
      <x:c r="K26" s="32" t="str"/>
      <x:c r="L26" s="29" t="str"/>
      <x:c r="M26" s="31" t="str"/>
      <x:c r="N26" s="29" t="str"/>
      <x:c r="O26" s="29" t="str"/>
      <x:c r="P26" s="31" t="str"/>
      <x:c r="Q26" s="34" t="str">
        <x:f>IF(AND(A26&lt;&gt;"",COUNT(G26:I26)=3,G26&gt;H26,H26&gt;0,I26&gt;0),(G26-H26)*I26,"")</x:f>
      </x:c>
      <x:c r="R26" s="34" t="str">
        <x:f>IF(T26="集計可",(J26-G26)*I26-K26,"")</x:f>
      </x:c>
      <x:c r="S26" s="35" t="str">
        <x:f>IF(T26="集計可",R26/Q26,"")</x:f>
      </x:c>
      <x:c r="T26" s="30" t="str">
        <x:f>IF(A26="","",IF(OR(C26="",J26=""),"未決済",IF(OR(COUNT(B26:C26)&lt;2,COUNT(G26:K26)&lt;5,G26&lt;=0,H26&lt;=0,I26&lt;=0,J26&lt;=0,K26&lt;0,H26&gt;=G26,C26&lt;B26,MOD(I26,1)&lt;&gt;0,COUNTIF($A$17:$A$36,A26)&lt;&gt;1),"要確認","集計可")))</x:f>
      </x:c>
    </x:row>
    <x:row r="27" ht="46.5" customHeight="1">
      <x:c r="A27" s="29" t="str"/>
      <x:c r="B27" s="10" t="str"/>
      <x:c r="C27" s="10" t="str"/>
      <x:c r="D27" s="29" t="str"/>
      <x:c r="E27" s="29" t="str"/>
      <x:c r="F27" s="31" t="str"/>
      <x:c r="G27" s="32" t="str"/>
      <x:c r="H27" s="32" t="str"/>
      <x:c r="I27" s="33" t="str"/>
      <x:c r="J27" s="32" t="str"/>
      <x:c r="K27" s="32" t="str"/>
      <x:c r="L27" s="29" t="str"/>
      <x:c r="M27" s="31" t="str"/>
      <x:c r="N27" s="29" t="str"/>
      <x:c r="O27" s="29" t="str"/>
      <x:c r="P27" s="31" t="str"/>
      <x:c r="Q27" s="34" t="str">
        <x:f>IF(AND(A27&lt;&gt;"",COUNT(G27:I27)=3,G27&gt;H27,H27&gt;0,I27&gt;0),(G27-H27)*I27,"")</x:f>
      </x:c>
      <x:c r="R27" s="34" t="str">
        <x:f>IF(T27="集計可",(J27-G27)*I27-K27,"")</x:f>
      </x:c>
      <x:c r="S27" s="35" t="str">
        <x:f>IF(T27="集計可",R27/Q27,"")</x:f>
      </x:c>
      <x:c r="T27" s="30" t="str">
        <x:f>IF(A27="","",IF(OR(C27="",J27=""),"未決済",IF(OR(COUNT(B27:C27)&lt;2,COUNT(G27:K27)&lt;5,G27&lt;=0,H27&lt;=0,I27&lt;=0,J27&lt;=0,K27&lt;0,H27&gt;=G27,C27&lt;B27,MOD(I27,1)&lt;&gt;0,COUNTIF($A$17:$A$36,A27)&lt;&gt;1),"要確認","集計可")))</x:f>
      </x:c>
    </x:row>
    <x:row r="28" ht="46.5" customHeight="1">
      <x:c r="A28" s="29" t="str"/>
      <x:c r="B28" s="10" t="str"/>
      <x:c r="C28" s="10" t="str"/>
      <x:c r="D28" s="29" t="str"/>
      <x:c r="E28" s="29" t="str"/>
      <x:c r="F28" s="31" t="str"/>
      <x:c r="G28" s="32" t="str"/>
      <x:c r="H28" s="32" t="str"/>
      <x:c r="I28" s="33" t="str"/>
      <x:c r="J28" s="32" t="str"/>
      <x:c r="K28" s="32" t="str"/>
      <x:c r="L28" s="29" t="str"/>
      <x:c r="M28" s="31" t="str"/>
      <x:c r="N28" s="29" t="str"/>
      <x:c r="O28" s="29" t="str"/>
      <x:c r="P28" s="31" t="str"/>
      <x:c r="Q28" s="34" t="str">
        <x:f>IF(AND(A28&lt;&gt;"",COUNT(G28:I28)=3,G28&gt;H28,H28&gt;0,I28&gt;0),(G28-H28)*I28,"")</x:f>
      </x:c>
      <x:c r="R28" s="34" t="str">
        <x:f>IF(T28="集計可",(J28-G28)*I28-K28,"")</x:f>
      </x:c>
      <x:c r="S28" s="35" t="str">
        <x:f>IF(T28="集計可",R28/Q28,"")</x:f>
      </x:c>
      <x:c r="T28" s="30" t="str">
        <x:f>IF(A28="","",IF(OR(C28="",J28=""),"未決済",IF(OR(COUNT(B28:C28)&lt;2,COUNT(G28:K28)&lt;5,G28&lt;=0,H28&lt;=0,I28&lt;=0,J28&lt;=0,K28&lt;0,H28&gt;=G28,C28&lt;B28,MOD(I28,1)&lt;&gt;0,COUNTIF($A$17:$A$36,A28)&lt;&gt;1),"要確認","集計可")))</x:f>
      </x:c>
    </x:row>
    <x:row r="29" ht="46.5" customHeight="1">
      <x:c r="A29" s="29" t="str"/>
      <x:c r="B29" s="10" t="str"/>
      <x:c r="C29" s="10" t="str"/>
      <x:c r="D29" s="29" t="str"/>
      <x:c r="E29" s="29" t="str"/>
      <x:c r="F29" s="31" t="str"/>
      <x:c r="G29" s="32" t="str"/>
      <x:c r="H29" s="32" t="str"/>
      <x:c r="I29" s="33" t="str"/>
      <x:c r="J29" s="32" t="str"/>
      <x:c r="K29" s="32" t="str"/>
      <x:c r="L29" s="29" t="str"/>
      <x:c r="M29" s="31" t="str"/>
      <x:c r="N29" s="29" t="str"/>
      <x:c r="O29" s="29" t="str"/>
      <x:c r="P29" s="31" t="str"/>
      <x:c r="Q29" s="34" t="str">
        <x:f>IF(AND(A29&lt;&gt;"",COUNT(G29:I29)=3,G29&gt;H29,H29&gt;0,I29&gt;0),(G29-H29)*I29,"")</x:f>
      </x:c>
      <x:c r="R29" s="34" t="str">
        <x:f>IF(T29="集計可",(J29-G29)*I29-K29,"")</x:f>
      </x:c>
      <x:c r="S29" s="35" t="str">
        <x:f>IF(T29="集計可",R29/Q29,"")</x:f>
      </x:c>
      <x:c r="T29" s="30" t="str">
        <x:f>IF(A29="","",IF(OR(C29="",J29=""),"未決済",IF(OR(COUNT(B29:C29)&lt;2,COUNT(G29:K29)&lt;5,G29&lt;=0,H29&lt;=0,I29&lt;=0,J29&lt;=0,K29&lt;0,H29&gt;=G29,C29&lt;B29,MOD(I29,1)&lt;&gt;0,COUNTIF($A$17:$A$36,A29)&lt;&gt;1),"要確認","集計可")))</x:f>
      </x:c>
    </x:row>
    <x:row r="30" ht="46.5" customHeight="1">
      <x:c r="A30" s="29" t="str"/>
      <x:c r="B30" s="10" t="str"/>
      <x:c r="C30" s="10" t="str"/>
      <x:c r="D30" s="29" t="str"/>
      <x:c r="E30" s="29" t="str"/>
      <x:c r="F30" s="31" t="str"/>
      <x:c r="G30" s="32" t="str"/>
      <x:c r="H30" s="32" t="str"/>
      <x:c r="I30" s="33" t="str"/>
      <x:c r="J30" s="32" t="str"/>
      <x:c r="K30" s="32" t="str"/>
      <x:c r="L30" s="29" t="str"/>
      <x:c r="M30" s="31" t="str"/>
      <x:c r="N30" s="29" t="str"/>
      <x:c r="O30" s="29" t="str"/>
      <x:c r="P30" s="31" t="str"/>
      <x:c r="Q30" s="34" t="str">
        <x:f>IF(AND(A30&lt;&gt;"",COUNT(G30:I30)=3,G30&gt;H30,H30&gt;0,I30&gt;0),(G30-H30)*I30,"")</x:f>
      </x:c>
      <x:c r="R30" s="34" t="str">
        <x:f>IF(T30="集計可",(J30-G30)*I30-K30,"")</x:f>
      </x:c>
      <x:c r="S30" s="35" t="str">
        <x:f>IF(T30="集計可",R30/Q30,"")</x:f>
      </x:c>
      <x:c r="T30" s="30" t="str">
        <x:f>IF(A30="","",IF(OR(C30="",J30=""),"未決済",IF(OR(COUNT(B30:C30)&lt;2,COUNT(G30:K30)&lt;5,G30&lt;=0,H30&lt;=0,I30&lt;=0,J30&lt;=0,K30&lt;0,H30&gt;=G30,C30&lt;B30,MOD(I30,1)&lt;&gt;0,COUNTIF($A$17:$A$36,A30)&lt;&gt;1),"要確認","集計可")))</x:f>
      </x:c>
    </x:row>
    <x:row r="31" ht="46.5" customHeight="1">
      <x:c r="A31" s="29" t="str"/>
      <x:c r="B31" s="10" t="str"/>
      <x:c r="C31" s="10" t="str"/>
      <x:c r="D31" s="29" t="str"/>
      <x:c r="E31" s="29" t="str"/>
      <x:c r="F31" s="31" t="str"/>
      <x:c r="G31" s="32" t="str"/>
      <x:c r="H31" s="32" t="str"/>
      <x:c r="I31" s="33" t="str"/>
      <x:c r="J31" s="32" t="str"/>
      <x:c r="K31" s="32" t="str"/>
      <x:c r="L31" s="29" t="str"/>
      <x:c r="M31" s="31" t="str"/>
      <x:c r="N31" s="29" t="str"/>
      <x:c r="O31" s="29" t="str"/>
      <x:c r="P31" s="31" t="str"/>
      <x:c r="Q31" s="34" t="str">
        <x:f>IF(AND(A31&lt;&gt;"",COUNT(G31:I31)=3,G31&gt;H31,H31&gt;0,I31&gt;0),(G31-H31)*I31,"")</x:f>
      </x:c>
      <x:c r="R31" s="34" t="str">
        <x:f>IF(T31="集計可",(J31-G31)*I31-K31,"")</x:f>
      </x:c>
      <x:c r="S31" s="35" t="str">
        <x:f>IF(T31="集計可",R31/Q31,"")</x:f>
      </x:c>
      <x:c r="T31" s="30" t="str">
        <x:f>IF(A31="","",IF(OR(C31="",J31=""),"未決済",IF(OR(COUNT(B31:C31)&lt;2,COUNT(G31:K31)&lt;5,G31&lt;=0,H31&lt;=0,I31&lt;=0,J31&lt;=0,K31&lt;0,H31&gt;=G31,C31&lt;B31,MOD(I31,1)&lt;&gt;0,COUNTIF($A$17:$A$36,A31)&lt;&gt;1),"要確認","集計可")))</x:f>
      </x:c>
    </x:row>
    <x:row r="32" ht="46.5" customHeight="1">
      <x:c r="A32" s="29" t="str"/>
      <x:c r="B32" s="10" t="str"/>
      <x:c r="C32" s="10" t="str"/>
      <x:c r="D32" s="29" t="str"/>
      <x:c r="E32" s="29" t="str"/>
      <x:c r="F32" s="31" t="str"/>
      <x:c r="G32" s="32" t="str"/>
      <x:c r="H32" s="32" t="str"/>
      <x:c r="I32" s="33" t="str"/>
      <x:c r="J32" s="32" t="str"/>
      <x:c r="K32" s="32" t="str"/>
      <x:c r="L32" s="29" t="str"/>
      <x:c r="M32" s="31" t="str"/>
      <x:c r="N32" s="29" t="str"/>
      <x:c r="O32" s="29" t="str"/>
      <x:c r="P32" s="31" t="str"/>
      <x:c r="Q32" s="34" t="str">
        <x:f>IF(AND(A32&lt;&gt;"",COUNT(G32:I32)=3,G32&gt;H32,H32&gt;0,I32&gt;0),(G32-H32)*I32,"")</x:f>
      </x:c>
      <x:c r="R32" s="34" t="str">
        <x:f>IF(T32="集計可",(J32-G32)*I32-K32,"")</x:f>
      </x:c>
      <x:c r="S32" s="35" t="str">
        <x:f>IF(T32="集計可",R32/Q32,"")</x:f>
      </x:c>
      <x:c r="T32" s="30" t="str">
        <x:f>IF(A32="","",IF(OR(C32="",J32=""),"未決済",IF(OR(COUNT(B32:C32)&lt;2,COUNT(G32:K32)&lt;5,G32&lt;=0,H32&lt;=0,I32&lt;=0,J32&lt;=0,K32&lt;0,H32&gt;=G32,C32&lt;B32,MOD(I32,1)&lt;&gt;0,COUNTIF($A$17:$A$36,A32)&lt;&gt;1),"要確認","集計可")))</x:f>
      </x:c>
    </x:row>
    <x:row r="33" ht="46.5" customHeight="1">
      <x:c r="A33" s="29" t="str"/>
      <x:c r="B33" s="10" t="str"/>
      <x:c r="C33" s="10" t="str"/>
      <x:c r="D33" s="29" t="str"/>
      <x:c r="E33" s="29" t="str"/>
      <x:c r="F33" s="31" t="str"/>
      <x:c r="G33" s="32" t="str"/>
      <x:c r="H33" s="32" t="str"/>
      <x:c r="I33" s="33" t="str"/>
      <x:c r="J33" s="32" t="str"/>
      <x:c r="K33" s="32" t="str"/>
      <x:c r="L33" s="29" t="str"/>
      <x:c r="M33" s="31" t="str"/>
      <x:c r="N33" s="29" t="str"/>
      <x:c r="O33" s="29" t="str"/>
      <x:c r="P33" s="31" t="str"/>
      <x:c r="Q33" s="34" t="str">
        <x:f>IF(AND(A33&lt;&gt;"",COUNT(G33:I33)=3,G33&gt;H33,H33&gt;0,I33&gt;0),(G33-H33)*I33,"")</x:f>
      </x:c>
      <x:c r="R33" s="34" t="str">
        <x:f>IF(T33="集計可",(J33-G33)*I33-K33,"")</x:f>
      </x:c>
      <x:c r="S33" s="35" t="str">
        <x:f>IF(T33="集計可",R33/Q33,"")</x:f>
      </x:c>
      <x:c r="T33" s="30" t="str">
        <x:f>IF(A33="","",IF(OR(C33="",J33=""),"未決済",IF(OR(COUNT(B33:C33)&lt;2,COUNT(G33:K33)&lt;5,G33&lt;=0,H33&lt;=0,I33&lt;=0,J33&lt;=0,K33&lt;0,H33&gt;=G33,C33&lt;B33,MOD(I33,1)&lt;&gt;0,COUNTIF($A$17:$A$36,A33)&lt;&gt;1),"要確認","集計可")))</x:f>
      </x:c>
    </x:row>
    <x:row r="34" ht="46.5" customHeight="1">
      <x:c r="A34" s="29" t="str"/>
      <x:c r="B34" s="10" t="str"/>
      <x:c r="C34" s="10" t="str"/>
      <x:c r="D34" s="29" t="str"/>
      <x:c r="E34" s="29" t="str"/>
      <x:c r="F34" s="31" t="str"/>
      <x:c r="G34" s="32" t="str"/>
      <x:c r="H34" s="32" t="str"/>
      <x:c r="I34" s="33" t="str"/>
      <x:c r="J34" s="32" t="str"/>
      <x:c r="K34" s="32" t="str"/>
      <x:c r="L34" s="29" t="str"/>
      <x:c r="M34" s="31" t="str"/>
      <x:c r="N34" s="29" t="str"/>
      <x:c r="O34" s="29" t="str"/>
      <x:c r="P34" s="31" t="str"/>
      <x:c r="Q34" s="34" t="str">
        <x:f>IF(AND(A34&lt;&gt;"",COUNT(G34:I34)=3,G34&gt;H34,H34&gt;0,I34&gt;0),(G34-H34)*I34,"")</x:f>
      </x:c>
      <x:c r="R34" s="34" t="str">
        <x:f>IF(T34="集計可",(J34-G34)*I34-K34,"")</x:f>
      </x:c>
      <x:c r="S34" s="35" t="str">
        <x:f>IF(T34="集計可",R34/Q34,"")</x:f>
      </x:c>
      <x:c r="T34" s="30" t="str">
        <x:f>IF(A34="","",IF(OR(C34="",J34=""),"未決済",IF(OR(COUNT(B34:C34)&lt;2,COUNT(G34:K34)&lt;5,G34&lt;=0,H34&lt;=0,I34&lt;=0,J34&lt;=0,K34&lt;0,H34&gt;=G34,C34&lt;B34,MOD(I34,1)&lt;&gt;0,COUNTIF($A$17:$A$36,A34)&lt;&gt;1),"要確認","集計可")))</x:f>
      </x:c>
    </x:row>
    <x:row r="35" ht="46.5" customHeight="1">
      <x:c r="A35" s="29" t="str"/>
      <x:c r="B35" s="10" t="str"/>
      <x:c r="C35" s="10" t="str"/>
      <x:c r="D35" s="29" t="str"/>
      <x:c r="E35" s="29" t="str"/>
      <x:c r="F35" s="31" t="str"/>
      <x:c r="G35" s="32" t="str"/>
      <x:c r="H35" s="32" t="str"/>
      <x:c r="I35" s="33" t="str"/>
      <x:c r="J35" s="32" t="str"/>
      <x:c r="K35" s="32" t="str"/>
      <x:c r="L35" s="29" t="str"/>
      <x:c r="M35" s="31" t="str"/>
      <x:c r="N35" s="29" t="str"/>
      <x:c r="O35" s="29" t="str"/>
      <x:c r="P35" s="31" t="str"/>
      <x:c r="Q35" s="34" t="str">
        <x:f>IF(AND(A35&lt;&gt;"",COUNT(G35:I35)=3,G35&gt;H35,H35&gt;0,I35&gt;0),(G35-H35)*I35,"")</x:f>
      </x:c>
      <x:c r="R35" s="34" t="str">
        <x:f>IF(T35="集計可",(J35-G35)*I35-K35,"")</x:f>
      </x:c>
      <x:c r="S35" s="35" t="str">
        <x:f>IF(T35="集計可",R35/Q35,"")</x:f>
      </x:c>
      <x:c r="T35" s="30" t="str">
        <x:f>IF(A35="","",IF(OR(C35="",J35=""),"未決済",IF(OR(COUNT(B35:C35)&lt;2,COUNT(G35:K35)&lt;5,G35&lt;=0,H35&lt;=0,I35&lt;=0,J35&lt;=0,K35&lt;0,H35&gt;=G35,C35&lt;B35,MOD(I35,1)&lt;&gt;0,COUNTIF($A$17:$A$36,A35)&lt;&gt;1),"要確認","集計可")))</x:f>
      </x:c>
    </x:row>
    <x:row r="36" ht="46.5" customHeight="1">
      <x:c r="A36" s="29" t="str"/>
      <x:c r="B36" s="10" t="str"/>
      <x:c r="C36" s="10" t="str"/>
      <x:c r="D36" s="29" t="str"/>
      <x:c r="E36" s="29" t="str"/>
      <x:c r="F36" s="31" t="str"/>
      <x:c r="G36" s="32" t="str"/>
      <x:c r="H36" s="32" t="str"/>
      <x:c r="I36" s="33" t="str"/>
      <x:c r="J36" s="32" t="str"/>
      <x:c r="K36" s="32" t="str"/>
      <x:c r="L36" s="29" t="str"/>
      <x:c r="M36" s="31" t="str"/>
      <x:c r="N36" s="29" t="str"/>
      <x:c r="O36" s="29" t="str"/>
      <x:c r="P36" s="31" t="str"/>
      <x:c r="Q36" s="34" t="str">
        <x:f>IF(AND(A36&lt;&gt;"",COUNT(G36:I36)=3,G36&gt;H36,H36&gt;0,I36&gt;0),(G36-H36)*I36,"")</x:f>
      </x:c>
      <x:c r="R36" s="34" t="str">
        <x:f>IF(T36="集計可",(J36-G36)*I36-K36,"")</x:f>
      </x:c>
      <x:c r="S36" s="35" t="str">
        <x:f>IF(T36="集計可",R36/Q36,"")</x:f>
      </x:c>
      <x:c r="T36" s="30" t="str">
        <x:f>IF(A36="","",IF(OR(C36="",J36=""),"未決済",IF(OR(COUNT(B36:C36)&lt;2,COUNT(G36:K36)&lt;5,G36&lt;=0,H36&lt;=0,I36&lt;=0,J36&lt;=0,K36&lt;0,H36&gt;=G36,C36&lt;B36,MOD(I36,1)&lt;&gt;0,COUNTIF($A$17:$A$36,A36)&lt;&gt;1),"要確認","集計可")))</x:f>
      </x:c>
    </x:row>
    <x:row r="37" ht="20.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31.5" customHeight="1">
      <x:c r="A38" s="36" t="str">
        <x:v>初期1R=(買値−初期損切り)×株数。金額と価格幅は別。実際の最大損失を保証しません。</x:v>
      </x:c>
      <x:c r="B38" s="36"/>
      <x:c r="C38" s="36"/>
      <x:c r="D38" s="36"/>
      <x:c r="E38" s="36"/>
      <x:c r="F38" s="36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</x:sheetData>
  <x:mergeCells>
    <x:mergeCell ref="A1:F1"/>
    <x:mergeCell ref="A2:F2"/>
    <x:mergeCell ref="A3:F3"/>
    <x:mergeCell ref="A5:F5"/>
    <x:mergeCell ref="A13:F13"/>
    <x:mergeCell ref="A14:F14"/>
    <x:mergeCell ref="A38:F38"/>
  </x:mergeCells>
  <x:dataValidations count="1">
    <x:dataValidation type="list" sqref="L17:L36">
      <x:formula1>"守った,違反,未確認"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5.55999946594238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25.559999465942383" hidden="0" customWidth="1"/>
    <x:col min="14" max="14" width="14" hidden="0" customWidth="1"/>
    <x:col min="15" max="15" width="14" hidden="0" customWidth="1"/>
    <x:col min="16" max="16" width="25.55999946594238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33" customHeight="1">
      <x:c r="A1" s="4" t="str">
        <x:v>架空の記入例｜5件を週次レビュー</x:v>
      </x:c>
      <x:c r="B1" s="4"/>
      <x:c r="C1" s="4"/>
      <x:c r="D1" s="4"/>
      <x:c r="E1" s="4"/>
      <x:c r="F1" s="4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2.5" customHeight="1">
      <x:c r="A2" s="6" t="str">
        <x:v>日本株・現物買い／1回の買付と全株決済／税引前・費用控除後</x:v>
      </x:c>
      <x:c r="B2" s="6"/>
      <x:c r="C2" s="6"/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25" t="str">
        <x:v>全5件は架空。本人の取引実績・推奨銘柄ではありません。</x:v>
      </x:c>
      <x:c r="B3" s="25"/>
      <x:c r="C3" s="25"/>
      <x:c r="D3" s="25"/>
      <x:c r="E3" s="25"/>
      <x:c r="F3" s="25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0.25" customHeight="1">
      <x:c r="A4" s="2" t="str">
        <x:v>週の開始日</x:v>
      </x:c>
      <x:c r="B4" s="10" t="n">
        <x:v>46272</x:v>
      </x:c>
      <x:c r="C4" s="2"/>
      <x:c r="D4" s="2" t="str">
        <x:v>翌週の開始日</x:v>
      </x:c>
      <x:c r="E4" s="9" t="n">
        <x:f>B4+7</x:f>
        <x:v>46279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0.25" customHeight="1">
      <x:c r="A5" s="11" t="str">
        <x:v>開始日以上・翌週開始日未満の全決済日で集計。対象は17〜36行。</x:v>
      </x:c>
      <x:c r="B5" s="11"/>
      <x:c r="C5" s="11"/>
      <x:c r="D5" s="11"/>
      <x:c r="E5" s="11"/>
      <x:c r="F5" s="11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5.5" customHeight="1">
      <x:c r="A6" s="16" t="str">
        <x:v>全決済日あり</x:v>
      </x:c>
      <x:c r="B6" s="17" t="n">
        <x:f>COUNTIFS($C$17:$C$36,"&gt;="&amp;$B$4,$C$17:$C$36,"&lt;"&amp;$E$4)</x:f>
        <x:v>5</x:v>
      </x:c>
      <x:c r="C6" s="16"/>
      <x:c r="D6" s="16" t="str">
        <x:v>集計可能</x:v>
      </x:c>
      <x:c r="E6" s="18" t="n">
        <x:f>COUNTIFS($C$17:$C$36,"&gt;="&amp;$B$4,$C$17:$C$36,"&lt;"&amp;$E$4,$T$17:$T$36,"集計可")</x:f>
        <x:v>5</x:v>
      </x:c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5.5" customHeight="1">
      <x:c r="A7" s="2" t="str">
        <x:v>利益の件数</x:v>
      </x:c>
      <x:c r="B7" s="12" t="n">
        <x:f>COUNTIFS($C$17:$C$36,"&gt;="&amp;$B$4,$C$17:$C$36,"&lt;"&amp;$E$4,$T$17:$T$36,"集計可",$R$17:$R$36,"&gt;0")</x:f>
        <x:v>2</x:v>
      </x:c>
      <x:c r="C7" s="2"/>
      <x:c r="D7" s="2" t="str">
        <x:v>損失の件数</x:v>
      </x:c>
      <x:c r="E7" s="13" t="n">
        <x:f>COUNTIFS($C$17:$C$36,"&gt;="&amp;$B$4,$C$17:$C$36,"&lt;"&amp;$E$4,$T$17:$T$36,"集計可",$R$17:$R$36,"&lt;0")</x:f>
        <x:v>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5.5" customHeight="1">
      <x:c r="A8" s="16" t="str">
        <x:v>損益ゼロ</x:v>
      </x:c>
      <x:c r="B8" s="17" t="n">
        <x:f>COUNTIFS($C$17:$C$36,"&gt;="&amp;$B$4,$C$17:$C$36,"&lt;"&amp;$E$4,$T$17:$T$36,"集計可",$R$17:$R$36,"=0")</x:f>
        <x:v>1</x:v>
      </x:c>
      <x:c r="C8" s="16"/>
      <x:c r="D8" s="16" t="str">
        <x:v>勝率</x:v>
      </x:c>
      <x:c r="E8" s="19" t="n">
        <x:f>IF(OR(E6=0,E11&gt;0),"",B7/E6)</x:f>
        <x:v>0.4</x:v>
      </x:c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5.5" customHeight="1">
      <x:c r="A9" s="2" t="str">
        <x:v>実現損益（円）</x:v>
      </x:c>
      <x:c r="B9" s="21" t="n">
        <x:f>IF(OR(E6=0,E11&gt;0),"",SUMIFS($R$17:$R$36,$C$17:$C$36,"&gt;="&amp;$B$4,$C$17:$C$36,"&lt;"&amp;$E$4,$T$17:$T$36,"集計可"))</x:f>
        <x:v>-1500</x:v>
      </x:c>
      <x:c r="C9" s="2"/>
      <x:c r="D9" s="2" t="str">
        <x:v>平均R</x:v>
      </x:c>
      <x:c r="E9" s="22" t="n">
        <x:f>IF(OR(E6=0,E11&gt;0),"",SUMIFS($S$17:$S$36,$C$17:$C$36,"&gt;="&amp;$B$4,$C$17:$C$36,"&lt;"&amp;$E$4,$T$17:$T$36,"集計可")/E6)</x:f>
        <x:v>0.21333333333333324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5.5" customHeight="1">
      <x:c r="A10" s="16" t="str">
        <x:v>合計R</x:v>
      </x:c>
      <x:c r="B10" s="20" t="n">
        <x:f>IF(OR(E6=0,E11&gt;0),"",SUMIFS($S$17:$S$36,$C$17:$C$36,"&gt;="&amp;$B$4,$C$17:$C$36,"&lt;"&amp;$E$4,$T$17:$T$36,"集計可"))</x:f>
        <x:v>1.0666666666666662</x:v>
      </x:c>
      <x:c r="C10" s="16"/>
      <x:c r="D10" s="16" t="str">
        <x:v>ルール違反</x:v>
      </x:c>
      <x:c r="E10" s="18" t="n">
        <x:f>COUNTIFS($C$17:$C$36,"&gt;="&amp;$B$4,$C$17:$C$36,"&lt;"&amp;$E$4,$T$17:$T$36,"集計可",$L$17:$L$36,"違反")</x:f>
        <x:v>2</x:v>
      </x:c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5.5" customHeight="1">
      <x:c r="A11" s="2" t="str">
        <x:v>未決済（全期間）</x:v>
      </x:c>
      <x:c r="B11" s="12" t="n">
        <x:f>COUNTIF($T$17:$T$36,"未決済")</x:f>
        <x:v>0</x:v>
      </x:c>
      <x:c r="C11" s="2"/>
      <x:c r="D11" s="2" t="str">
        <x:v>週内の要確認</x:v>
      </x:c>
      <x:c r="E11" s="13" t="n">
        <x:f>B6-E6</x:f>
        <x:v>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5.5" customHeight="1">
      <x:c r="A12" s="16" t="str">
        <x:v>費用合計（円）</x:v>
      </x:c>
      <x:c r="B12" s="17" t="n">
        <x:f>IF(OR(E6=0,E11&gt;0),"",SUMIFS($K$17:$K$36,$C$17:$C$36,"&gt;="&amp;$B$4,$C$17:$C$36,"&lt;"&amp;$E$4,$T$17:$T$36,"集計可"))</x:f>
        <x:v>600</x:v>
      </x:c>
      <x:c r="C12" s="16"/>
      <x:c r="D12" s="16" t="str">
        <x:v>遵守が未確認</x:v>
      </x:c>
      <x:c r="E12" s="18" t="n">
        <x:f>E6-COUNTIFS($C$17:$C$36,"&gt;="&amp;$B$4,$C$17:$C$36,"&lt;"&amp;$E$4,$T$17:$T$36,"集計可",$L$17:$L$36,"守った")-COUNTIFS($C$17:$C$36,"&gt;="&amp;$B$4,$C$17:$C$36,"&lt;"&amp;$E$4,$T$17:$T$36,"集計可",$L$17:$L$36,"違反")</x:f>
        <x:v>0</x:v>
      </x:c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0.25" customHeight="1">
      <x:c r="A13" s="23" t="str">
        <x:v>要確認が1件でもある週は、損益・R・勝率を空欄にします。</x:v>
      </x:c>
      <x:c r="B13" s="23"/>
      <x:c r="C13" s="23"/>
      <x:c r="D13" s="23"/>
      <x:c r="E13" s="23"/>
      <x:c r="F13" s="23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5" t="str">
        <x:v>円損益 −1,500円／平均 +0.2133R：各取引の1R金額が違うため。</x:v>
      </x:c>
      <x:c r="B14" s="25"/>
      <x:c r="C14" s="25"/>
      <x:c r="D14" s="25"/>
      <x:c r="E14" s="25"/>
      <x:c r="F14" s="25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0.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31.5" customHeight="1">
      <x:c r="A16" s="28" t="str">
        <x:v>記録ID</x:v>
      </x:c>
      <x:c r="B16" s="28" t="str">
        <x:v>エントリー日</x:v>
      </x:c>
      <x:c r="C16" s="28" t="str">
        <x:v>全決済日</x:v>
      </x:c>
      <x:c r="D16" s="28" t="str">
        <x:v>銘柄</x:v>
      </x:c>
      <x:c r="E16" s="28" t="str">
        <x:v>タグ</x:v>
      </x:c>
      <x:c r="F16" s="28" t="str">
        <x:v>根拠1行</x:v>
      </x:c>
      <x:c r="G16" s="28" t="str">
        <x:v>買値_円毎株</x:v>
      </x:c>
      <x:c r="H16" s="28" t="str">
        <x:v>初期損切り_円毎株</x:v>
      </x:c>
      <x:c r="I16" s="28" t="str">
        <x:v>数量_株</x:v>
      </x:c>
      <x:c r="J16" s="28" t="str">
        <x:v>売値_円毎株</x:v>
      </x:c>
      <x:c r="K16" s="28" t="str">
        <x:v>往復費用_円</x:v>
      </x:c>
      <x:c r="L16" s="28" t="str">
        <x:v>ルール遵守</x:v>
      </x:c>
      <x:c r="M16" s="28" t="str">
        <x:v>初期損切りの理由</x:v>
      </x:c>
      <x:c r="N16" s="28" t="str">
        <x:v>前スクショ名</x:v>
      </x:c>
      <x:c r="O16" s="28" t="str">
        <x:v>後スクショ名</x:v>
      </x:c>
      <x:c r="P16" s="28" t="str">
        <x:v>次回の確認1行</x:v>
      </x:c>
      <x:c r="Q16" s="28" t="str">
        <x:v>初期1R_円</x:v>
      </x:c>
      <x:c r="R16" s="28" t="str">
        <x:v>実現損益_円</x:v>
      </x:c>
      <x:c r="S16" s="28" t="str">
        <x:v>結果_R</x:v>
      </x:c>
      <x:c r="T16" s="28" t="str">
        <x:v>入力状態</x:v>
      </x:c>
    </x:row>
    <x:row r="17" ht="46.5" customHeight="1">
      <x:c r="A17" s="29" t="str">
        <x:v>F001</x:v>
      </x:c>
      <x:c r="B17" s="10" t="n">
        <x:v>46272</x:v>
      </x:c>
      <x:c r="C17" s="10" t="n">
        <x:v>46272</x:v>
      </x:c>
      <x:c r="D17" s="29" t="str">
        <x:v>架空A</x:v>
      </x:c>
      <x:c r="E17" s="29" t="str">
        <x:v>押し目</x:v>
      </x:c>
      <x:c r="F17" s="31" t="str">
        <x:v>押し目条件を確認</x:v>
      </x:c>
      <x:c r="G17" s="32" t="n">
        <x:v>1000</x:v>
      </x:c>
      <x:c r="H17" s="32" t="n">
        <x:v>980</x:v>
      </x:c>
      <x:c r="I17" s="33" t="n">
        <x:v>100</x:v>
      </x:c>
      <x:c r="J17" s="32" t="n">
        <x:v>1040</x:v>
      </x:c>
      <x:c r="K17" s="32" t="n">
        <x:v>100</x:v>
      </x:c>
      <x:c r="L17" s="29" t="str">
        <x:v>守った</x:v>
      </x:c>
      <x:c r="M17" s="31" t="str">
        <x:v>想定した支持帯を割ったら撤退</x:v>
      </x:c>
      <x:c r="N17" s="29" t="str"/>
      <x:c r="O17" s="29" t="str"/>
      <x:c r="P17" s="31" t="str">
        <x:v>同じ条件を記録して継続</x:v>
      </x:c>
      <x:c r="Q17" s="34" t="n">
        <x:f>IF(AND(A17&lt;&gt;"",COUNT(G17:I17)=3,G17&gt;H17,H17&gt;0,I17&gt;0),(G17-H17)*I17,"")</x:f>
        <x:v>2000</x:v>
      </x:c>
      <x:c r="R17" s="34" t="n">
        <x:f>IF(T17="集計可",(J17-G17)*I17-K17,"")</x:f>
        <x:v>3900</x:v>
      </x:c>
      <x:c r="S17" s="35" t="n">
        <x:f>IF(T17="集計可",R17/Q17,"")</x:f>
        <x:v>1.95</x:v>
      </x:c>
      <x:c r="T17" s="30" t="str">
        <x:f>IF(A17="","",IF(OR(C17="",J17=""),"未決済",IF(OR(COUNT(B17:C17)&lt;2,COUNT(G17:K17)&lt;5,G17&lt;=0,H17&lt;=0,I17&lt;=0,J17&lt;=0,K17&lt;0,H17&gt;=G17,C17&lt;B17,MOD(I17,1)&lt;&gt;0,COUNTIF($A$17:$A$36,A17)&lt;&gt;1),"要確認","集計可")))</x:f>
        <x:v>集計可</x:v>
      </x:c>
    </x:row>
    <x:row r="18" ht="46.5" customHeight="1">
      <x:c r="A18" s="29" t="str">
        <x:v>F002</x:v>
      </x:c>
      <x:c r="B18" s="10" t="n">
        <x:v>46273</x:v>
      </x:c>
      <x:c r="C18" s="10" t="n">
        <x:v>46273</x:v>
      </x:c>
      <x:c r="D18" s="29" t="str">
        <x:v>架空B</x:v>
      </x:c>
      <x:c r="E18" s="29" t="str">
        <x:v>押し目</x:v>
      </x:c>
      <x:c r="F18" s="31" t="str">
        <x:v>押し目条件を確認</x:v>
      </x:c>
      <x:c r="G18" s="32" t="n">
        <x:v>2000</x:v>
      </x:c>
      <x:c r="H18" s="32" t="n">
        <x:v>1970</x:v>
      </x:c>
      <x:c r="I18" s="33" t="n">
        <x:v>100</x:v>
      </x:c>
      <x:c r="J18" s="32" t="n">
        <x:v>1970</x:v>
      </x:c>
      <x:c r="K18" s="32" t="n">
        <x:v>100</x:v>
      </x:c>
      <x:c r="L18" s="29" t="str">
        <x:v>守った</x:v>
      </x:c>
      <x:c r="M18" s="31" t="str">
        <x:v>支持帯割れで撤退</x:v>
      </x:c>
      <x:c r="N18" s="29" t="str"/>
      <x:c r="O18" s="29" t="str"/>
      <x:c r="P18" s="31" t="str">
        <x:v>この1件だけで手法を変更しない</x:v>
      </x:c>
      <x:c r="Q18" s="34" t="n">
        <x:f>IF(AND(A18&lt;&gt;"",COUNT(G18:I18)=3,G18&gt;H18,H18&gt;0,I18&gt;0),(G18-H18)*I18,"")</x:f>
        <x:v>3000</x:v>
      </x:c>
      <x:c r="R18" s="34" t="n">
        <x:f>IF(T18="集計可",(J18-G18)*I18-K18,"")</x:f>
        <x:v>-3100</x:v>
      </x:c>
      <x:c r="S18" s="35" t="n">
        <x:f>IF(T18="集計可",R18/Q18,"")</x:f>
        <x:v>-1.0333333333333334</x:v>
      </x:c>
      <x:c r="T18" s="30" t="str">
        <x:f>IF(A18="","",IF(OR(C18="",J18=""),"未決済",IF(OR(COUNT(B18:C18)&lt;2,COUNT(G18:K18)&lt;5,G18&lt;=0,H18&lt;=0,I18&lt;=0,J18&lt;=0,K18&lt;0,H18&gt;=G18,C18&lt;B18,MOD(I18,1)&lt;&gt;0,COUNTIF($A$17:$A$36,A18)&lt;&gt;1),"要確認","集計可")))</x:f>
        <x:v>集計可</x:v>
      </x:c>
    </x:row>
    <x:row r="19" ht="46.5" customHeight="1">
      <x:c r="A19" s="29" t="str">
        <x:v>F003</x:v>
      </x:c>
      <x:c r="B19" s="10" t="n">
        <x:v>46274</x:v>
      </x:c>
      <x:c r="C19" s="10" t="n">
        <x:v>46274</x:v>
      </x:c>
      <x:c r="D19" s="29" t="str">
        <x:v>架空C</x:v>
      </x:c>
      <x:c r="E19" s="29" t="str">
        <x:v>ブレイク</x:v>
      </x:c>
      <x:c r="F19" s="31" t="str">
        <x:v>出来高確認の前に発注</x:v>
      </x:c>
      <x:c r="G19" s="32" t="n">
        <x:v>1500</x:v>
      </x:c>
      <x:c r="H19" s="32" t="n">
        <x:v>1480</x:v>
      </x:c>
      <x:c r="I19" s="33" t="n">
        <x:v>100</x:v>
      </x:c>
      <x:c r="J19" s="32" t="n">
        <x:v>1530</x:v>
      </x:c>
      <x:c r="K19" s="32" t="n">
        <x:v>100</x:v>
      </x:c>
      <x:c r="L19" s="29" t="str">
        <x:v>違反</x:v>
      </x:c>
      <x:c r="M19" s="31" t="str">
        <x:v>ブレイク失敗の価格で撤退</x:v>
      </x:c>
      <x:c r="N19" s="29" t="str"/>
      <x:c r="O19" s="29" t="str"/>
      <x:c r="P19" s="31" t="str">
        <x:v>利益が出ても確認省略をミスに数える</x:v>
      </x:c>
      <x:c r="Q19" s="34" t="n">
        <x:f>IF(AND(A19&lt;&gt;"",COUNT(G19:I19)=3,G19&gt;H19,H19&gt;0,I19&gt;0),(G19-H19)*I19,"")</x:f>
        <x:v>2000</x:v>
      </x:c>
      <x:c r="R19" s="34" t="n">
        <x:f>IF(T19="集計可",(J19-G19)*I19-K19,"")</x:f>
        <x:v>2900</x:v>
      </x:c>
      <x:c r="S19" s="35" t="n">
        <x:f>IF(T19="集計可",R19/Q19,"")</x:f>
        <x:v>1.45</x:v>
      </x:c>
      <x:c r="T19" s="30" t="str">
        <x:f>IF(A19="","",IF(OR(C19="",J19=""),"未決済",IF(OR(COUNT(B19:C19)&lt;2,COUNT(G19:K19)&lt;5,G19&lt;=0,H19&lt;=0,I19&lt;=0,J19&lt;=0,K19&lt;0,H19&gt;=G19,C19&lt;B19,MOD(I19,1)&lt;&gt;0,COUNTIF($A$17:$A$36,A19)&lt;&gt;1),"要確認","集計可")))</x:f>
        <x:v>集計可</x:v>
      </x:c>
    </x:row>
    <x:row r="20" ht="46.5" customHeight="1">
      <x:c r="A20" s="29" t="str">
        <x:v>F004</x:v>
      </x:c>
      <x:c r="B20" s="10" t="n">
        <x:v>46275</x:v>
      </x:c>
      <x:c r="C20" s="10" t="n">
        <x:v>46275</x:v>
      </x:c>
      <x:c r="D20" s="29" t="str">
        <x:v>架空D</x:v>
      </x:c>
      <x:c r="E20" s="29" t="str">
        <x:v>ブレイク</x:v>
      </x:c>
      <x:c r="F20" s="31" t="str">
        <x:v>ブレイク条件を確認</x:v>
      </x:c>
      <x:c r="G20" s="32" t="n">
        <x:v>1000</x:v>
      </x:c>
      <x:c r="H20" s="32" t="n">
        <x:v>980</x:v>
      </x:c>
      <x:c r="I20" s="33" t="n">
        <x:v>200</x:v>
      </x:c>
      <x:c r="J20" s="32" t="n">
        <x:v>975</x:v>
      </x:c>
      <x:c r="K20" s="32" t="n">
        <x:v>200</x:v>
      </x:c>
      <x:c r="L20" s="29" t="str">
        <x:v>違反</x:v>
      </x:c>
      <x:c r="M20" s="31" t="str">
        <x:v>980円で撤退予定だったが判断を遅らせた</x:v>
      </x:c>
      <x:c r="N20" s="29" t="str"/>
      <x:c r="O20" s="29" t="str"/>
      <x:c r="P20" s="31" t="str">
        <x:v>損切り条件到達後の手順を守る</x:v>
      </x:c>
      <x:c r="Q20" s="34" t="n">
        <x:f>IF(AND(A20&lt;&gt;"",COUNT(G20:I20)=3,G20&gt;H20,H20&gt;0,I20&gt;0),(G20-H20)*I20,"")</x:f>
        <x:v>4000</x:v>
      </x:c>
      <x:c r="R20" s="34" t="n">
        <x:f>IF(T20="集計可",(J20-G20)*I20-K20,"")</x:f>
        <x:v>-5200</x:v>
      </x:c>
      <x:c r="S20" s="35" t="n">
        <x:f>IF(T20="集計可",R20/Q20,"")</x:f>
        <x:v>-1.3</x:v>
      </x:c>
      <x:c r="T20" s="30" t="str">
        <x:f>IF(A20="","",IF(OR(C20="",J20=""),"未決済",IF(OR(COUNT(B20:C20)&lt;2,COUNT(G20:K20)&lt;5,G20&lt;=0,H20&lt;=0,I20&lt;=0,J20&lt;=0,K20&lt;0,H20&gt;=G20,C20&lt;B20,MOD(I20,1)&lt;&gt;0,COUNTIF($A$17:$A$36,A20)&lt;&gt;1),"要確認","集計可")))</x:f>
        <x:v>集計可</x:v>
      </x:c>
    </x:row>
    <x:row r="21" ht="46.5" customHeight="1">
      <x:c r="A21" s="29" t="str">
        <x:v>F005</x:v>
      </x:c>
      <x:c r="B21" s="10" t="n">
        <x:v>46276</x:v>
      </x:c>
      <x:c r="C21" s="10" t="n">
        <x:v>46276</x:v>
      </x:c>
      <x:c r="D21" s="29" t="str">
        <x:v>架空E</x:v>
      </x:c>
      <x:c r="E21" s="29" t="str">
        <x:v>レンジ</x:v>
      </x:c>
      <x:c r="F21" s="31" t="str">
        <x:v>レンジ下限からの反発を確認</x:v>
      </x:c>
      <x:c r="G21" s="32" t="n">
        <x:v>1200</x:v>
      </x:c>
      <x:c r="H21" s="32" t="n">
        <x:v>1190</x:v>
      </x:c>
      <x:c r="I21" s="33" t="n">
        <x:v>100</x:v>
      </x:c>
      <x:c r="J21" s="32" t="n">
        <x:v>1201</x:v>
      </x:c>
      <x:c r="K21" s="32" t="n">
        <x:v>100</x:v>
      </x:c>
      <x:c r="L21" s="29" t="str">
        <x:v>守った</x:v>
      </x:c>
      <x:c r="M21" s="31" t="str">
        <x:v>レンジ下限を割ったら撤退</x:v>
      </x:c>
      <x:c r="N21" s="29" t="str"/>
      <x:c r="O21" s="29" t="str"/>
      <x:c r="P21" s="31" t="str">
        <x:v>費用を入れて損益ゼロを確認</x:v>
      </x:c>
      <x:c r="Q21" s="34" t="n">
        <x:f>IF(AND(A21&lt;&gt;"",COUNT(G21:I21)=3,G21&gt;H21,H21&gt;0,I21&gt;0),(G21-H21)*I21,"")</x:f>
        <x:v>1000</x:v>
      </x:c>
      <x:c r="R21" s="34" t="n">
        <x:f>IF(T21="集計可",(J21-G21)*I21-K21,"")</x:f>
        <x:v>0</x:v>
      </x:c>
      <x:c r="S21" s="35" t="n">
        <x:f>IF(T21="集計可",R21/Q21,"")</x:f>
        <x:v>0</x:v>
      </x:c>
      <x:c r="T21" s="30" t="str">
        <x:f>IF(A21="","",IF(OR(C21="",J21=""),"未決済",IF(OR(COUNT(B21:C21)&lt;2,COUNT(G21:K21)&lt;5,G21&lt;=0,H21&lt;=0,I21&lt;=0,J21&lt;=0,K21&lt;0,H21&gt;=G21,C21&lt;B21,MOD(I21,1)&lt;&gt;0,COUNTIF($A$17:$A$36,A21)&lt;&gt;1),"要確認","集計可")))</x:f>
        <x:v>集計可</x:v>
      </x:c>
    </x:row>
    <x:row r="22" ht="46.5" customHeight="1">
      <x:c r="A22" s="29"/>
      <x:c r="B22" s="10"/>
      <x:c r="C22" s="10"/>
      <x:c r="D22" s="29"/>
      <x:c r="E22" s="29"/>
      <x:c r="F22" s="31"/>
      <x:c r="G22" s="32"/>
      <x:c r="H22" s="32"/>
      <x:c r="I22" s="33"/>
      <x:c r="J22" s="32"/>
      <x:c r="K22" s="32"/>
      <x:c r="L22" s="29"/>
      <x:c r="M22" s="31"/>
      <x:c r="N22" s="29"/>
      <x:c r="O22" s="29"/>
      <x:c r="P22" s="31"/>
      <x:c r="Q22" s="34" t="str">
        <x:f>IF(AND(A22&lt;&gt;"",COUNT(G22:I22)=3,G22&gt;H22,H22&gt;0,I22&gt;0),(G22-H22)*I22,"")</x:f>
      </x:c>
      <x:c r="R22" s="34" t="str">
        <x:f>IF(T22="集計可",(J22-G22)*I22-K22,"")</x:f>
      </x:c>
      <x:c r="S22" s="35" t="str">
        <x:f>IF(T22="集計可",R22/Q22,"")</x:f>
      </x:c>
      <x:c r="T22" s="30" t="str">
        <x:f>IF(A22="","",IF(OR(C22="",J22=""),"未決済",IF(OR(COUNT(B22:C22)&lt;2,COUNT(G22:K22)&lt;5,G22&lt;=0,H22&lt;=0,I22&lt;=0,J22&lt;=0,K22&lt;0,H22&gt;=G22,C22&lt;B22,MOD(I22,1)&lt;&gt;0,COUNTIF($A$17:$A$36,A22)&lt;&gt;1),"要確認","集計可")))</x:f>
      </x:c>
    </x:row>
    <x:row r="23" ht="46.5" customHeight="1">
      <x:c r="A23" s="29"/>
      <x:c r="B23" s="10"/>
      <x:c r="C23" s="10"/>
      <x:c r="D23" s="29"/>
      <x:c r="E23" s="29"/>
      <x:c r="F23" s="31"/>
      <x:c r="G23" s="32"/>
      <x:c r="H23" s="32"/>
      <x:c r="I23" s="33"/>
      <x:c r="J23" s="32"/>
      <x:c r="K23" s="32"/>
      <x:c r="L23" s="29"/>
      <x:c r="M23" s="31"/>
      <x:c r="N23" s="29"/>
      <x:c r="O23" s="29"/>
      <x:c r="P23" s="31"/>
      <x:c r="Q23" s="34" t="str">
        <x:f>IF(AND(A23&lt;&gt;"",COUNT(G23:I23)=3,G23&gt;H23,H23&gt;0,I23&gt;0),(G23-H23)*I23,"")</x:f>
      </x:c>
      <x:c r="R23" s="34" t="str">
        <x:f>IF(T23="集計可",(J23-G23)*I23-K23,"")</x:f>
      </x:c>
      <x:c r="S23" s="35" t="str">
        <x:f>IF(T23="集計可",R23/Q23,"")</x:f>
      </x:c>
      <x:c r="T23" s="30" t="str">
        <x:f>IF(A23="","",IF(OR(C23="",J23=""),"未決済",IF(OR(COUNT(B23:C23)&lt;2,COUNT(G23:K23)&lt;5,G23&lt;=0,H23&lt;=0,I23&lt;=0,J23&lt;=0,K23&lt;0,H23&gt;=G23,C23&lt;B23,MOD(I23,1)&lt;&gt;0,COUNTIF($A$17:$A$36,A23)&lt;&gt;1),"要確認","集計可")))</x:f>
      </x:c>
    </x:row>
    <x:row r="24" ht="46.5" customHeight="1">
      <x:c r="A24" s="29"/>
      <x:c r="B24" s="10"/>
      <x:c r="C24" s="10"/>
      <x:c r="D24" s="29"/>
      <x:c r="E24" s="29"/>
      <x:c r="F24" s="31"/>
      <x:c r="G24" s="32"/>
      <x:c r="H24" s="32"/>
      <x:c r="I24" s="33"/>
      <x:c r="J24" s="32"/>
      <x:c r="K24" s="32"/>
      <x:c r="L24" s="29"/>
      <x:c r="M24" s="31"/>
      <x:c r="N24" s="29"/>
      <x:c r="O24" s="29"/>
      <x:c r="P24" s="31"/>
      <x:c r="Q24" s="34" t="str">
        <x:f>IF(AND(A24&lt;&gt;"",COUNT(G24:I24)=3,G24&gt;H24,H24&gt;0,I24&gt;0),(G24-H24)*I24,"")</x:f>
      </x:c>
      <x:c r="R24" s="34" t="str">
        <x:f>IF(T24="集計可",(J24-G24)*I24-K24,"")</x:f>
      </x:c>
      <x:c r="S24" s="35" t="str">
        <x:f>IF(T24="集計可",R24/Q24,"")</x:f>
      </x:c>
      <x:c r="T24" s="30" t="str">
        <x:f>IF(A24="","",IF(OR(C24="",J24=""),"未決済",IF(OR(COUNT(B24:C24)&lt;2,COUNT(G24:K24)&lt;5,G24&lt;=0,H24&lt;=0,I24&lt;=0,J24&lt;=0,K24&lt;0,H24&gt;=G24,C24&lt;B24,MOD(I24,1)&lt;&gt;0,COUNTIF($A$17:$A$36,A24)&lt;&gt;1),"要確認","集計可")))</x:f>
      </x:c>
    </x:row>
    <x:row r="25" ht="46.5" customHeight="1">
      <x:c r="A25" s="29"/>
      <x:c r="B25" s="10"/>
      <x:c r="C25" s="10"/>
      <x:c r="D25" s="29"/>
      <x:c r="E25" s="29"/>
      <x:c r="F25" s="31"/>
      <x:c r="G25" s="32"/>
      <x:c r="H25" s="32"/>
      <x:c r="I25" s="33"/>
      <x:c r="J25" s="32"/>
      <x:c r="K25" s="32"/>
      <x:c r="L25" s="29"/>
      <x:c r="M25" s="31"/>
      <x:c r="N25" s="29"/>
      <x:c r="O25" s="29"/>
      <x:c r="P25" s="31"/>
      <x:c r="Q25" s="34" t="str">
        <x:f>IF(AND(A25&lt;&gt;"",COUNT(G25:I25)=3,G25&gt;H25,H25&gt;0,I25&gt;0),(G25-H25)*I25,"")</x:f>
      </x:c>
      <x:c r="R25" s="34" t="str">
        <x:f>IF(T25="集計可",(J25-G25)*I25-K25,"")</x:f>
      </x:c>
      <x:c r="S25" s="35" t="str">
        <x:f>IF(T25="集計可",R25/Q25,"")</x:f>
      </x:c>
      <x:c r="T25" s="30" t="str">
        <x:f>IF(A25="","",IF(OR(C25="",J25=""),"未決済",IF(OR(COUNT(B25:C25)&lt;2,COUNT(G25:K25)&lt;5,G25&lt;=0,H25&lt;=0,I25&lt;=0,J25&lt;=0,K25&lt;0,H25&gt;=G25,C25&lt;B25,MOD(I25,1)&lt;&gt;0,COUNTIF($A$17:$A$36,A25)&lt;&gt;1),"要確認","集計可")))</x:f>
      </x:c>
    </x:row>
    <x:row r="26" ht="46.5" customHeight="1">
      <x:c r="A26" s="29"/>
      <x:c r="B26" s="10"/>
      <x:c r="C26" s="10"/>
      <x:c r="D26" s="29"/>
      <x:c r="E26" s="29"/>
      <x:c r="F26" s="31"/>
      <x:c r="G26" s="32"/>
      <x:c r="H26" s="32"/>
      <x:c r="I26" s="33"/>
      <x:c r="J26" s="32"/>
      <x:c r="K26" s="32"/>
      <x:c r="L26" s="29"/>
      <x:c r="M26" s="31"/>
      <x:c r="N26" s="29"/>
      <x:c r="O26" s="29"/>
      <x:c r="P26" s="31"/>
      <x:c r="Q26" s="34" t="str">
        <x:f>IF(AND(A26&lt;&gt;"",COUNT(G26:I26)=3,G26&gt;H26,H26&gt;0,I26&gt;0),(G26-H26)*I26,"")</x:f>
      </x:c>
      <x:c r="R26" s="34" t="str">
        <x:f>IF(T26="集計可",(J26-G26)*I26-K26,"")</x:f>
      </x:c>
      <x:c r="S26" s="35" t="str">
        <x:f>IF(T26="集計可",R26/Q26,"")</x:f>
      </x:c>
      <x:c r="T26" s="30" t="str">
        <x:f>IF(A26="","",IF(OR(C26="",J26=""),"未決済",IF(OR(COUNT(B26:C26)&lt;2,COUNT(G26:K26)&lt;5,G26&lt;=0,H26&lt;=0,I26&lt;=0,J26&lt;=0,K26&lt;0,H26&gt;=G26,C26&lt;B26,MOD(I26,1)&lt;&gt;0,COUNTIF($A$17:$A$36,A26)&lt;&gt;1),"要確認","集計可")))</x:f>
      </x:c>
    </x:row>
    <x:row r="27" ht="46.5" customHeight="1">
      <x:c r="A27" s="29"/>
      <x:c r="B27" s="10"/>
      <x:c r="C27" s="10"/>
      <x:c r="D27" s="29"/>
      <x:c r="E27" s="29"/>
      <x:c r="F27" s="31"/>
      <x:c r="G27" s="32"/>
      <x:c r="H27" s="32"/>
      <x:c r="I27" s="33"/>
      <x:c r="J27" s="32"/>
      <x:c r="K27" s="32"/>
      <x:c r="L27" s="29"/>
      <x:c r="M27" s="31"/>
      <x:c r="N27" s="29"/>
      <x:c r="O27" s="29"/>
      <x:c r="P27" s="31"/>
      <x:c r="Q27" s="34" t="str">
        <x:f>IF(AND(A27&lt;&gt;"",COUNT(G27:I27)=3,G27&gt;H27,H27&gt;0,I27&gt;0),(G27-H27)*I27,"")</x:f>
      </x:c>
      <x:c r="R27" s="34" t="str">
        <x:f>IF(T27="集計可",(J27-G27)*I27-K27,"")</x:f>
      </x:c>
      <x:c r="S27" s="35" t="str">
        <x:f>IF(T27="集計可",R27/Q27,"")</x:f>
      </x:c>
      <x:c r="T27" s="30" t="str">
        <x:f>IF(A27="","",IF(OR(C27="",J27=""),"未決済",IF(OR(COUNT(B27:C27)&lt;2,COUNT(G27:K27)&lt;5,G27&lt;=0,H27&lt;=0,I27&lt;=0,J27&lt;=0,K27&lt;0,H27&gt;=G27,C27&lt;B27,MOD(I27,1)&lt;&gt;0,COUNTIF($A$17:$A$36,A27)&lt;&gt;1),"要確認","集計可")))</x:f>
      </x:c>
    </x:row>
    <x:row r="28" ht="46.5" customHeight="1">
      <x:c r="A28" s="29"/>
      <x:c r="B28" s="10"/>
      <x:c r="C28" s="10"/>
      <x:c r="D28" s="29"/>
      <x:c r="E28" s="29"/>
      <x:c r="F28" s="31"/>
      <x:c r="G28" s="32"/>
      <x:c r="H28" s="32"/>
      <x:c r="I28" s="33"/>
      <x:c r="J28" s="32"/>
      <x:c r="K28" s="32"/>
      <x:c r="L28" s="29"/>
      <x:c r="M28" s="31"/>
      <x:c r="N28" s="29"/>
      <x:c r="O28" s="29"/>
      <x:c r="P28" s="31"/>
      <x:c r="Q28" s="34" t="str">
        <x:f>IF(AND(A28&lt;&gt;"",COUNT(G28:I28)=3,G28&gt;H28,H28&gt;0,I28&gt;0),(G28-H28)*I28,"")</x:f>
      </x:c>
      <x:c r="R28" s="34" t="str">
        <x:f>IF(T28="集計可",(J28-G28)*I28-K28,"")</x:f>
      </x:c>
      <x:c r="S28" s="35" t="str">
        <x:f>IF(T28="集計可",R28/Q28,"")</x:f>
      </x:c>
      <x:c r="T28" s="30" t="str">
        <x:f>IF(A28="","",IF(OR(C28="",J28=""),"未決済",IF(OR(COUNT(B28:C28)&lt;2,COUNT(G28:K28)&lt;5,G28&lt;=0,H28&lt;=0,I28&lt;=0,J28&lt;=0,K28&lt;0,H28&gt;=G28,C28&lt;B28,MOD(I28,1)&lt;&gt;0,COUNTIF($A$17:$A$36,A28)&lt;&gt;1),"要確認","集計可")))</x:f>
      </x:c>
    </x:row>
    <x:row r="29" ht="46.5" customHeight="1">
      <x:c r="A29" s="29"/>
      <x:c r="B29" s="10"/>
      <x:c r="C29" s="10"/>
      <x:c r="D29" s="29"/>
      <x:c r="E29" s="29"/>
      <x:c r="F29" s="31"/>
      <x:c r="G29" s="32"/>
      <x:c r="H29" s="32"/>
      <x:c r="I29" s="33"/>
      <x:c r="J29" s="32"/>
      <x:c r="K29" s="32"/>
      <x:c r="L29" s="29"/>
      <x:c r="M29" s="31"/>
      <x:c r="N29" s="29"/>
      <x:c r="O29" s="29"/>
      <x:c r="P29" s="31"/>
      <x:c r="Q29" s="34" t="str">
        <x:f>IF(AND(A29&lt;&gt;"",COUNT(G29:I29)=3,G29&gt;H29,H29&gt;0,I29&gt;0),(G29-H29)*I29,"")</x:f>
      </x:c>
      <x:c r="R29" s="34" t="str">
        <x:f>IF(T29="集計可",(J29-G29)*I29-K29,"")</x:f>
      </x:c>
      <x:c r="S29" s="35" t="str">
        <x:f>IF(T29="集計可",R29/Q29,"")</x:f>
      </x:c>
      <x:c r="T29" s="30" t="str">
        <x:f>IF(A29="","",IF(OR(C29="",J29=""),"未決済",IF(OR(COUNT(B29:C29)&lt;2,COUNT(G29:K29)&lt;5,G29&lt;=0,H29&lt;=0,I29&lt;=0,J29&lt;=0,K29&lt;0,H29&gt;=G29,C29&lt;B29,MOD(I29,1)&lt;&gt;0,COUNTIF($A$17:$A$36,A29)&lt;&gt;1),"要確認","集計可")))</x:f>
      </x:c>
    </x:row>
    <x:row r="30" ht="46.5" customHeight="1">
      <x:c r="A30" s="29"/>
      <x:c r="B30" s="10"/>
      <x:c r="C30" s="10"/>
      <x:c r="D30" s="29"/>
      <x:c r="E30" s="29"/>
      <x:c r="F30" s="31"/>
      <x:c r="G30" s="32"/>
      <x:c r="H30" s="32"/>
      <x:c r="I30" s="33"/>
      <x:c r="J30" s="32"/>
      <x:c r="K30" s="32"/>
      <x:c r="L30" s="29"/>
      <x:c r="M30" s="31"/>
      <x:c r="N30" s="29"/>
      <x:c r="O30" s="29"/>
      <x:c r="P30" s="31"/>
      <x:c r="Q30" s="34" t="str">
        <x:f>IF(AND(A30&lt;&gt;"",COUNT(G30:I30)=3,G30&gt;H30,H30&gt;0,I30&gt;0),(G30-H30)*I30,"")</x:f>
      </x:c>
      <x:c r="R30" s="34" t="str">
        <x:f>IF(T30="集計可",(J30-G30)*I30-K30,"")</x:f>
      </x:c>
      <x:c r="S30" s="35" t="str">
        <x:f>IF(T30="集計可",R30/Q30,"")</x:f>
      </x:c>
      <x:c r="T30" s="30" t="str">
        <x:f>IF(A30="","",IF(OR(C30="",J30=""),"未決済",IF(OR(COUNT(B30:C30)&lt;2,COUNT(G30:K30)&lt;5,G30&lt;=0,H30&lt;=0,I30&lt;=0,J30&lt;=0,K30&lt;0,H30&gt;=G30,C30&lt;B30,MOD(I30,1)&lt;&gt;0,COUNTIF($A$17:$A$36,A30)&lt;&gt;1),"要確認","集計可")))</x:f>
      </x:c>
    </x:row>
    <x:row r="31" ht="46.5" customHeight="1">
      <x:c r="A31" s="29"/>
      <x:c r="B31" s="10"/>
      <x:c r="C31" s="10"/>
      <x:c r="D31" s="29"/>
      <x:c r="E31" s="29"/>
      <x:c r="F31" s="31"/>
      <x:c r="G31" s="32"/>
      <x:c r="H31" s="32"/>
      <x:c r="I31" s="33"/>
      <x:c r="J31" s="32"/>
      <x:c r="K31" s="32"/>
      <x:c r="L31" s="29"/>
      <x:c r="M31" s="31"/>
      <x:c r="N31" s="29"/>
      <x:c r="O31" s="29"/>
      <x:c r="P31" s="31"/>
      <x:c r="Q31" s="34" t="str">
        <x:f>IF(AND(A31&lt;&gt;"",COUNT(G31:I31)=3,G31&gt;H31,H31&gt;0,I31&gt;0),(G31-H31)*I31,"")</x:f>
      </x:c>
      <x:c r="R31" s="34" t="str">
        <x:f>IF(T31="集計可",(J31-G31)*I31-K31,"")</x:f>
      </x:c>
      <x:c r="S31" s="35" t="str">
        <x:f>IF(T31="集計可",R31/Q31,"")</x:f>
      </x:c>
      <x:c r="T31" s="30" t="str">
        <x:f>IF(A31="","",IF(OR(C31="",J31=""),"未決済",IF(OR(COUNT(B31:C31)&lt;2,COUNT(G31:K31)&lt;5,G31&lt;=0,H31&lt;=0,I31&lt;=0,J31&lt;=0,K31&lt;0,H31&gt;=G31,C31&lt;B31,MOD(I31,1)&lt;&gt;0,COUNTIF($A$17:$A$36,A31)&lt;&gt;1),"要確認","集計可")))</x:f>
      </x:c>
    </x:row>
    <x:row r="32" ht="46.5" customHeight="1">
      <x:c r="A32" s="29"/>
      <x:c r="B32" s="10"/>
      <x:c r="C32" s="10"/>
      <x:c r="D32" s="29"/>
      <x:c r="E32" s="29"/>
      <x:c r="F32" s="31"/>
      <x:c r="G32" s="32"/>
      <x:c r="H32" s="32"/>
      <x:c r="I32" s="33"/>
      <x:c r="J32" s="32"/>
      <x:c r="K32" s="32"/>
      <x:c r="L32" s="29"/>
      <x:c r="M32" s="31"/>
      <x:c r="N32" s="29"/>
      <x:c r="O32" s="29"/>
      <x:c r="P32" s="31"/>
      <x:c r="Q32" s="34" t="str">
        <x:f>IF(AND(A32&lt;&gt;"",COUNT(G32:I32)=3,G32&gt;H32,H32&gt;0,I32&gt;0),(G32-H32)*I32,"")</x:f>
      </x:c>
      <x:c r="R32" s="34" t="str">
        <x:f>IF(T32="集計可",(J32-G32)*I32-K32,"")</x:f>
      </x:c>
      <x:c r="S32" s="35" t="str">
        <x:f>IF(T32="集計可",R32/Q32,"")</x:f>
      </x:c>
      <x:c r="T32" s="30" t="str">
        <x:f>IF(A32="","",IF(OR(C32="",J32=""),"未決済",IF(OR(COUNT(B32:C32)&lt;2,COUNT(G32:K32)&lt;5,G32&lt;=0,H32&lt;=0,I32&lt;=0,J32&lt;=0,K32&lt;0,H32&gt;=G32,C32&lt;B32,MOD(I32,1)&lt;&gt;0,COUNTIF($A$17:$A$36,A32)&lt;&gt;1),"要確認","集計可")))</x:f>
      </x:c>
    </x:row>
    <x:row r="33" ht="46.5" customHeight="1">
      <x:c r="A33" s="29"/>
      <x:c r="B33" s="10"/>
      <x:c r="C33" s="10"/>
      <x:c r="D33" s="29"/>
      <x:c r="E33" s="29"/>
      <x:c r="F33" s="31"/>
      <x:c r="G33" s="32"/>
      <x:c r="H33" s="32"/>
      <x:c r="I33" s="33"/>
      <x:c r="J33" s="32"/>
      <x:c r="K33" s="32"/>
      <x:c r="L33" s="29"/>
      <x:c r="M33" s="31"/>
      <x:c r="N33" s="29"/>
      <x:c r="O33" s="29"/>
      <x:c r="P33" s="31"/>
      <x:c r="Q33" s="34" t="str">
        <x:f>IF(AND(A33&lt;&gt;"",COUNT(G33:I33)=3,G33&gt;H33,H33&gt;0,I33&gt;0),(G33-H33)*I33,"")</x:f>
      </x:c>
      <x:c r="R33" s="34" t="str">
        <x:f>IF(T33="集計可",(J33-G33)*I33-K33,"")</x:f>
      </x:c>
      <x:c r="S33" s="35" t="str">
        <x:f>IF(T33="集計可",R33/Q33,"")</x:f>
      </x:c>
      <x:c r="T33" s="30" t="str">
        <x:f>IF(A33="","",IF(OR(C33="",J33=""),"未決済",IF(OR(COUNT(B33:C33)&lt;2,COUNT(G33:K33)&lt;5,G33&lt;=0,H33&lt;=0,I33&lt;=0,J33&lt;=0,K33&lt;0,H33&gt;=G33,C33&lt;B33,MOD(I33,1)&lt;&gt;0,COUNTIF($A$17:$A$36,A33)&lt;&gt;1),"要確認","集計可")))</x:f>
      </x:c>
    </x:row>
    <x:row r="34" ht="46.5" customHeight="1">
      <x:c r="A34" s="29"/>
      <x:c r="B34" s="10"/>
      <x:c r="C34" s="10"/>
      <x:c r="D34" s="29"/>
      <x:c r="E34" s="29"/>
      <x:c r="F34" s="31"/>
      <x:c r="G34" s="32"/>
      <x:c r="H34" s="32"/>
      <x:c r="I34" s="33"/>
      <x:c r="J34" s="32"/>
      <x:c r="K34" s="32"/>
      <x:c r="L34" s="29"/>
      <x:c r="M34" s="31"/>
      <x:c r="N34" s="29"/>
      <x:c r="O34" s="29"/>
      <x:c r="P34" s="31"/>
      <x:c r="Q34" s="34" t="str">
        <x:f>IF(AND(A34&lt;&gt;"",COUNT(G34:I34)=3,G34&gt;H34,H34&gt;0,I34&gt;0),(G34-H34)*I34,"")</x:f>
      </x:c>
      <x:c r="R34" s="34" t="str">
        <x:f>IF(T34="集計可",(J34-G34)*I34-K34,"")</x:f>
      </x:c>
      <x:c r="S34" s="35" t="str">
        <x:f>IF(T34="集計可",R34/Q34,"")</x:f>
      </x:c>
      <x:c r="T34" s="30" t="str">
        <x:f>IF(A34="","",IF(OR(C34="",J34=""),"未決済",IF(OR(COUNT(B34:C34)&lt;2,COUNT(G34:K34)&lt;5,G34&lt;=0,H34&lt;=0,I34&lt;=0,J34&lt;=0,K34&lt;0,H34&gt;=G34,C34&lt;B34,MOD(I34,1)&lt;&gt;0,COUNTIF($A$17:$A$36,A34)&lt;&gt;1),"要確認","集計可")))</x:f>
      </x:c>
    </x:row>
    <x:row r="35" ht="46.5" customHeight="1">
      <x:c r="A35" s="29"/>
      <x:c r="B35" s="10"/>
      <x:c r="C35" s="10"/>
      <x:c r="D35" s="29"/>
      <x:c r="E35" s="29"/>
      <x:c r="F35" s="31"/>
      <x:c r="G35" s="32"/>
      <x:c r="H35" s="32"/>
      <x:c r="I35" s="33"/>
      <x:c r="J35" s="32"/>
      <x:c r="K35" s="32"/>
      <x:c r="L35" s="29"/>
      <x:c r="M35" s="31"/>
      <x:c r="N35" s="29"/>
      <x:c r="O35" s="29"/>
      <x:c r="P35" s="31"/>
      <x:c r="Q35" s="34" t="str">
        <x:f>IF(AND(A35&lt;&gt;"",COUNT(G35:I35)=3,G35&gt;H35,H35&gt;0,I35&gt;0),(G35-H35)*I35,"")</x:f>
      </x:c>
      <x:c r="R35" s="34" t="str">
        <x:f>IF(T35="集計可",(J35-G35)*I35-K35,"")</x:f>
      </x:c>
      <x:c r="S35" s="35" t="str">
        <x:f>IF(T35="集計可",R35/Q35,"")</x:f>
      </x:c>
      <x:c r="T35" s="30" t="str">
        <x:f>IF(A35="","",IF(OR(C35="",J35=""),"未決済",IF(OR(COUNT(B35:C35)&lt;2,COUNT(G35:K35)&lt;5,G35&lt;=0,H35&lt;=0,I35&lt;=0,J35&lt;=0,K35&lt;0,H35&gt;=G35,C35&lt;B35,MOD(I35,1)&lt;&gt;0,COUNTIF($A$17:$A$36,A35)&lt;&gt;1),"要確認","集計可")))</x:f>
      </x:c>
    </x:row>
    <x:row r="36" ht="46.5" customHeight="1">
      <x:c r="A36" s="29"/>
      <x:c r="B36" s="10"/>
      <x:c r="C36" s="10"/>
      <x:c r="D36" s="29"/>
      <x:c r="E36" s="29"/>
      <x:c r="F36" s="31"/>
      <x:c r="G36" s="32"/>
      <x:c r="H36" s="32"/>
      <x:c r="I36" s="33"/>
      <x:c r="J36" s="32"/>
      <x:c r="K36" s="32"/>
      <x:c r="L36" s="29"/>
      <x:c r="M36" s="31"/>
      <x:c r="N36" s="29"/>
      <x:c r="O36" s="29"/>
      <x:c r="P36" s="31"/>
      <x:c r="Q36" s="34" t="str">
        <x:f>IF(AND(A36&lt;&gt;"",COUNT(G36:I36)=3,G36&gt;H36,H36&gt;0,I36&gt;0),(G36-H36)*I36,"")</x:f>
      </x:c>
      <x:c r="R36" s="34" t="str">
        <x:f>IF(T36="集計可",(J36-G36)*I36-K36,"")</x:f>
      </x:c>
      <x:c r="S36" s="35" t="str">
        <x:f>IF(T36="集計可",R36/Q36,"")</x:f>
      </x:c>
      <x:c r="T36" s="30" t="str">
        <x:f>IF(A36="","",IF(OR(C36="",J36=""),"未決済",IF(OR(COUNT(B36:C36)&lt;2,COUNT(G36:K36)&lt;5,G36&lt;=0,H36&lt;=0,I36&lt;=0,J36&lt;=0,K36&lt;0,H36&gt;=G36,C36&lt;B36,MOD(I36,1)&lt;&gt;0,COUNTIF($A$17:$A$36,A36)&lt;&gt;1),"要確認","集計可")))</x:f>
      </x:c>
    </x:row>
    <x:row r="37" ht="20.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31.5" customHeight="1">
      <x:c r="A38" s="36" t="str">
        <x:v>初期1R=(買値−初期損切り)×株数。金額と価格幅は別。実際の最大損失を保証しません。</x:v>
      </x:c>
      <x:c r="B38" s="36"/>
      <x:c r="C38" s="36"/>
      <x:c r="D38" s="36"/>
      <x:c r="E38" s="36"/>
      <x:c r="F38" s="36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</x:sheetData>
  <x:mergeCells>
    <x:mergeCell ref="A1:F1"/>
    <x:mergeCell ref="A2:F2"/>
    <x:mergeCell ref="A3:F3"/>
    <x:mergeCell ref="A5:F5"/>
    <x:mergeCell ref="A13:F13"/>
    <x:mergeCell ref="A14:F14"/>
    <x:mergeCell ref="A38:F38"/>
  </x:mergeCells>
  <x:dataValidations count="1">
    <x:dataValidation type="list" sqref="L17:L36">
      <x:formula1>"守った,違反,未確認"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.780000686645508" hidden="0" customWidth="1"/>
  </x:cols>
  <x:sheetData>
    <x:row r="1" ht="42.75" customHeight="1">
      <x:c r="A1" s="40" t="str">
        <x:v>架空5件の週次集計</x:v>
      </x:c>
      <x:c r="B1" s="40"/>
    </x:row>
    <x:row r="2" ht="29.25" customHeight="1">
      <x:c r="A2" s="41" t="str">
        <x:v>2026年9月7日〜11日</x:v>
      </x:c>
      <x:c r="B2" s="41"/>
    </x:row>
    <x:row r="3" ht="29.25" customHeight="1">
      <x:c r="A3" s="43" t="str">
        <x:v>実際の取引実績ではありません</x:v>
      </x:c>
      <x:c r="B3" s="43"/>
    </x:row>
    <x:row r="4" ht="29.25" customHeight="1">
      <x:c r="A4" s="45" t="str">
        <x:v>全決済件数</x:v>
      </x:c>
      <x:c r="B4" s="46" t="n">
        <x:f>'架空の記入例'!B6</x:f>
        <x:v>5</x:v>
      </x:c>
    </x:row>
    <x:row r="5" ht="29.25" customHeight="1">
      <x:c r="A5" s="38" t="str">
        <x:v>実現損益</x:v>
      </x:c>
      <x:c r="B5" s="52" t="n">
        <x:f>'架空の記入例'!B9</x:f>
        <x:v>-1500</x:v>
      </x:c>
    </x:row>
    <x:row r="6" ht="29.25" customHeight="1">
      <x:c r="A6" s="45" t="str">
        <x:v>平均R</x:v>
      </x:c>
      <x:c r="B6" s="53" t="n">
        <x:f>'架空の記入例'!E9</x:f>
        <x:v>0.21333333333333324</x:v>
      </x:c>
    </x:row>
    <x:row r="7" ht="29.25" customHeight="1">
      <x:c r="A7" s="38" t="str">
        <x:v>費用合計</x:v>
      </x:c>
      <x:c r="B7" s="47" t="n">
        <x:f>'架空の記入例'!B12</x:f>
        <x:v>600</x:v>
      </x:c>
    </x:row>
    <x:row r="8" ht="29.25" customHeight="1">
      <x:c r="A8" s="45" t="str">
        <x:v>勝率</x:v>
      </x:c>
      <x:c r="B8" s="51" t="n">
        <x:f>'架空の記入例'!E8</x:f>
        <x:v>0.4</x:v>
      </x:c>
    </x:row>
    <x:row r="9" ht="29.25" customHeight="1">
      <x:c r="A9" s="38" t="str">
        <x:v>合計R</x:v>
      </x:c>
      <x:c r="B9" s="48" t="n">
        <x:f>'架空の記入例'!B10</x:f>
        <x:v>1.0666666666666662</x:v>
      </x:c>
    </x:row>
    <x:row r="10" ht="29.25" customHeight="1">
      <x:c r="A10" s="45" t="str">
        <x:v>ルール違反</x:v>
      </x:c>
      <x:c r="B10" s="46" t="n">
        <x:f>'架空の記入例'!E10</x:f>
        <x:v>2</x:v>
      </x:c>
    </x:row>
    <x:row r="11" ht="29.25" customHeight="1">
      <x:c r="A11" s="38" t="str">
        <x:v>記録の要確認</x:v>
      </x:c>
      <x:c r="B11" s="44" t="n">
        <x:f>'架空の記入例'!E11</x:f>
        <x:v>0</x:v>
      </x:c>
    </x:row>
    <x:row r="12" ht="29.25" customHeight="1">
      <x:c r="A12" s="38" t="str">
        <x:v>利益／損失／ゼロ</x:v>
      </x:c>
      <x:c r="B12" s="38" t="str">
        <x:f>'架空の記入例'!B7&amp;"／"&amp;'架空の記入例'!E7&amp;"／"&amp;'架空の記入例'!B8</x:f>
        <x:v>2／2／1</x:v>
      </x:c>
    </x:row>
    <x:row r="13" ht="32.25" customHeight="1">
      <x:c r="A13" s="54" t="str">
        <x:v>円損益と平均Rは別々に見る</x:v>
      </x:c>
      <x:c r="B13" s="54"/>
    </x:row>
    <x:row r="14" ht="29.25" customHeight="1">
      <x:c r="A14" s="55" t="str">
        <x:v>各取引の初期1Rの金額が違うと、</x:v>
      </x:c>
      <x:c r="B14" s="55"/>
    </x:row>
    <x:row r="15" ht="29.25" customHeight="1">
      <x:c r="A15" s="55" t="str">
        <x:v>円損益と平均Rの符号が違う場合も。</x:v>
      </x:c>
      <x:c r="B15" s="55"/>
    </x:row>
    <x:row r="16" ht="29.25" customHeight="1">
      <x:c r="A16" s="55" t="str">
        <x:v>税引前・費用控除後／全件が説明用の架空例</x:v>
      </x:c>
      <x:c r="B16" s="55"/>
    </x:row>
  </x:sheetData>
  <x:mergeCells>
    <x:mergeCell ref="A1:B1"/>
    <x:mergeCell ref="A2:B2"/>
    <x:mergeCell ref="A3:B3"/>
    <x:mergeCell ref="A13:B13"/>
    <x:mergeCell ref="A14:B14"/>
    <x:mergeCell ref="A15:B15"/>
    <x:mergeCell ref="A16:B16"/>
  </x:mergeCells>
  <x:pageMargins left="0.7" right="0.7" top="0.75" bottom="0.75" header="0.3" footer="0.3"/>
</x:worksheet>
</file>